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1"/>
  </bookViews>
  <sheets>
    <sheet name="CT5 CTV KCM JCV CVK CV1(6)" sheetId="1" r:id="rId1"/>
    <sheet name="印巴CI5 ICI CI6 IKI2 ICI3 PMX (6)" sheetId="2" r:id="rId2"/>
  </sheets>
  <definedNames>
    <definedName name="_xlnm.Print_Area" localSheetId="0">'CT5 CTV KCM JCV CVK CV1(6)'!$A$1:$Y$96</definedName>
  </definedNames>
  <calcPr fullCalcOnLoad="1"/>
</workbook>
</file>

<file path=xl/sharedStrings.xml><?xml version="1.0" encoding="utf-8"?>
<sst xmlns="http://schemas.openxmlformats.org/spreadsheetml/2006/main" count="515" uniqueCount="344">
  <si>
    <t xml:space="preserve"> </t>
  </si>
  <si>
    <t>ICI SERVICE -Interasia China India Service</t>
  </si>
  <si>
    <t>VESSEL</t>
  </si>
  <si>
    <t>VOY</t>
  </si>
  <si>
    <t>TFC CODE</t>
  </si>
  <si>
    <t>SHANGHAI -WGQ #4</t>
  </si>
  <si>
    <t>ETA</t>
  </si>
  <si>
    <t>ETD</t>
  </si>
  <si>
    <t>PORT KELANG-NORTH PORT</t>
  </si>
  <si>
    <t>NHAVA SHEVA-JNPT</t>
  </si>
  <si>
    <t>Sun</t>
  </si>
  <si>
    <t>Mon</t>
  </si>
  <si>
    <t>Thu</t>
  </si>
  <si>
    <t>Wed</t>
  </si>
  <si>
    <t>Fri</t>
  </si>
  <si>
    <t>Tue</t>
  </si>
  <si>
    <t xml:space="preserve">IKI_2 SERVICE - Interasia Korea India service_Loop 2 </t>
  </si>
  <si>
    <t>SHANGHAI -WGQ #5</t>
  </si>
  <si>
    <t>SINGAPORE-PSA</t>
  </si>
  <si>
    <t>PORT KELANG-WEST PORT</t>
  </si>
  <si>
    <t>CHENNAI-CITPL</t>
  </si>
  <si>
    <t>VIZAG-VCT</t>
  </si>
  <si>
    <t>ICI_3 SERVICE - Interasia-China India Loop 3</t>
  </si>
  <si>
    <t>HONG KONG-HIT</t>
  </si>
  <si>
    <t>KATTUPALLI-KICT</t>
  </si>
  <si>
    <t>Sat</t>
  </si>
  <si>
    <t xml:space="preserve">PMX SERVICE - Pakistan Mundra Express Service </t>
  </si>
  <si>
    <t>SHANGHAI -WGQ #2</t>
  </si>
  <si>
    <t>ETB</t>
  </si>
  <si>
    <t>COLOMBO-CICT</t>
  </si>
  <si>
    <t xml:space="preserve">KARACHI-KICT
</t>
  </si>
  <si>
    <t>MUNDRA-CT3/CT5</t>
  </si>
  <si>
    <t>JCV SERVICE -Japan China Vietnam Service</t>
  </si>
  <si>
    <t>HOCHIMINH-CATLAI</t>
  </si>
  <si>
    <t>DANANG-TIEN SA</t>
  </si>
  <si>
    <t>CVK SERVICE -China Vietnam Kampuchea Service</t>
  </si>
  <si>
    <t>CV1 SERVICE -Vietnam Service Schedure</t>
  </si>
  <si>
    <t xml:space="preserve"> </t>
  </si>
  <si>
    <t>CTV SERVICE -China-Thailand-Vietnam service</t>
  </si>
  <si>
    <t>LAEM CHABANG-ESCO - B3</t>
  </si>
  <si>
    <t>Sun</t>
  </si>
  <si>
    <t>Sun</t>
  </si>
  <si>
    <t>Mon</t>
  </si>
  <si>
    <t>SHANGHAI -WGQ #4</t>
  </si>
  <si>
    <t>ETB</t>
  </si>
  <si>
    <t>WAN HAI 263</t>
  </si>
  <si>
    <t>Thu</t>
  </si>
  <si>
    <t>SHANGHAI -WGQ #2</t>
  </si>
  <si>
    <t>INTERASIA FORWARD</t>
  </si>
  <si>
    <t>YM INCEPTION</t>
  </si>
  <si>
    <t>KCM SERVICE -Korea China Malaysia Service</t>
  </si>
  <si>
    <t>VESSEL</t>
  </si>
  <si>
    <t>VOY</t>
  </si>
  <si>
    <t>TFC CODE</t>
  </si>
  <si>
    <t>ETA</t>
  </si>
  <si>
    <t>PORT KELANG-WEST PORT</t>
  </si>
  <si>
    <t>Tue</t>
  </si>
  <si>
    <t>Thu</t>
  </si>
  <si>
    <t>Fri</t>
  </si>
  <si>
    <t>Sun</t>
  </si>
  <si>
    <t>Mon</t>
  </si>
  <si>
    <t>ETD</t>
  </si>
  <si>
    <t>PORT KELANG-NORTH PORT</t>
  </si>
  <si>
    <t>SINGAPORE-PSA</t>
  </si>
  <si>
    <t>ETB</t>
  </si>
  <si>
    <t>HONG KONG-HIT</t>
  </si>
  <si>
    <t>PASIR GUDANG-JTP</t>
  </si>
  <si>
    <t>Sat</t>
  </si>
  <si>
    <t>SHANGHAI -WGQ #2</t>
  </si>
  <si>
    <t>COCHIN- ICTT</t>
  </si>
  <si>
    <t>ETA</t>
  </si>
  <si>
    <t>Sat</t>
  </si>
  <si>
    <t>Sun</t>
  </si>
  <si>
    <t>HONG KONG</t>
  </si>
  <si>
    <t>Sat</t>
  </si>
  <si>
    <t>INTERASIA PURSUIT</t>
  </si>
  <si>
    <t>INSIGHT</t>
  </si>
  <si>
    <t>SUNRISE DRAGON</t>
  </si>
  <si>
    <t>WAN HAI 216</t>
  </si>
  <si>
    <t>168S</t>
  </si>
  <si>
    <t>S390</t>
  </si>
  <si>
    <t>WAN HAI 306</t>
  </si>
  <si>
    <t xml:space="preserve">INTERASIA MOMENTUM </t>
  </si>
  <si>
    <t>INTERASIA VISION</t>
  </si>
  <si>
    <t>S001</t>
  </si>
  <si>
    <t>123S</t>
  </si>
  <si>
    <t>2007S</t>
  </si>
  <si>
    <t>2012S</t>
  </si>
  <si>
    <t>HYUNDAI UNITY</t>
  </si>
  <si>
    <t xml:space="preserve">ALS CLIVIA </t>
  </si>
  <si>
    <t xml:space="preserve">SEASPAN MANILA   </t>
  </si>
  <si>
    <t>S123JHUT</t>
  </si>
  <si>
    <t>S007JACV</t>
  </si>
  <si>
    <t>S012JSMN</t>
  </si>
  <si>
    <t>S043</t>
  </si>
  <si>
    <t>S005</t>
  </si>
  <si>
    <t>OLYMPIA</t>
  </si>
  <si>
    <t>S043CIS</t>
  </si>
  <si>
    <t>S005IPST</t>
  </si>
  <si>
    <t>S096</t>
  </si>
  <si>
    <t>S047</t>
  </si>
  <si>
    <t>S305</t>
  </si>
  <si>
    <t>S096IFWD</t>
  </si>
  <si>
    <t>S047CSD</t>
  </si>
  <si>
    <t>S3052V</t>
  </si>
  <si>
    <t>169S</t>
  </si>
  <si>
    <t>S002</t>
  </si>
  <si>
    <t>S168JYIC</t>
  </si>
  <si>
    <t>S001IVSN</t>
  </si>
  <si>
    <t>S3902F</t>
  </si>
  <si>
    <t>S169JYIC</t>
  </si>
  <si>
    <t>S002IVSN</t>
  </si>
  <si>
    <t>S299</t>
  </si>
  <si>
    <t>S008</t>
  </si>
  <si>
    <t>S29936</t>
  </si>
  <si>
    <t>S008IMMT</t>
  </si>
  <si>
    <t>WAN HAI 515</t>
  </si>
  <si>
    <t>WAN HAI 512</t>
  </si>
  <si>
    <t>W081</t>
  </si>
  <si>
    <t>W177</t>
  </si>
  <si>
    <t>WAN HAI 508</t>
  </si>
  <si>
    <t>W0815C</t>
  </si>
  <si>
    <t>W17758</t>
  </si>
  <si>
    <t>SUEZ CANAL</t>
  </si>
  <si>
    <t>XIN CHI WAN</t>
  </si>
  <si>
    <t>TABEA</t>
  </si>
  <si>
    <t>892W</t>
  </si>
  <si>
    <t>20008W</t>
  </si>
  <si>
    <t>W892JTBB</t>
  </si>
  <si>
    <t>W208JSCN</t>
  </si>
  <si>
    <t>WAN HAI 509</t>
  </si>
  <si>
    <t>W111</t>
  </si>
  <si>
    <t>ATHENS BRIDGE</t>
  </si>
  <si>
    <t>114W</t>
  </si>
  <si>
    <t>COSCO DURBAN</t>
  </si>
  <si>
    <t>088W</t>
  </si>
  <si>
    <t>W11159</t>
  </si>
  <si>
    <t>W114JATE</t>
  </si>
  <si>
    <t>W088JCDB</t>
  </si>
  <si>
    <t>W043</t>
  </si>
  <si>
    <t>XIN QING DAO</t>
  </si>
  <si>
    <t>201W</t>
  </si>
  <si>
    <t>GREENWICH BRIDGE</t>
  </si>
  <si>
    <t>128W</t>
  </si>
  <si>
    <t>WAN HAI 613</t>
  </si>
  <si>
    <t>W043J6C</t>
  </si>
  <si>
    <t>W201JXQ</t>
  </si>
  <si>
    <t>W128JGB</t>
  </si>
  <si>
    <t>SHANGHAI -WGQ #1</t>
  </si>
  <si>
    <t>ETB</t>
  </si>
  <si>
    <t>Wed</t>
  </si>
  <si>
    <t>Mon</t>
  </si>
  <si>
    <t>Sat</t>
  </si>
  <si>
    <t>Mon</t>
  </si>
  <si>
    <t>Mon</t>
  </si>
  <si>
    <t xml:space="preserve">Sat </t>
  </si>
  <si>
    <t>Wed</t>
  </si>
  <si>
    <t>Fri</t>
  </si>
  <si>
    <t>CI6 SERVICE-China India VI service</t>
  </si>
  <si>
    <t>COLOMBO-CICT</t>
  </si>
  <si>
    <t>NHAVA SHEVA-BMCT</t>
  </si>
  <si>
    <t>MUNDRA-TBC</t>
  </si>
  <si>
    <t>TBN5</t>
  </si>
  <si>
    <t>TBN6</t>
  </si>
  <si>
    <t>船名航次待定</t>
  </si>
  <si>
    <t xml:space="preserve">KARACHI-PICT
</t>
  </si>
  <si>
    <t>HONG KONG-HIT(WHL/IAL/SKR)                            CT3 DPW (Feedertech)</t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</si>
  <si>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NGB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LCH</t>
    </r>
  </si>
  <si>
    <r>
      <rPr>
        <sz val="28"/>
        <color indexed="8"/>
        <rFont val="Times New Roman"/>
        <family val="1"/>
      </rP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YOK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HKG</t>
    </r>
  </si>
  <si>
    <r>
      <rPr>
        <sz val="28"/>
        <color indexed="8"/>
        <rFont val="Times New Roman"/>
        <family val="1"/>
      </rP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NGB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 xml:space="preserve">XMN </t>
    </r>
    <r>
      <rPr>
        <sz val="28"/>
        <color indexed="8"/>
        <rFont val="宋体"/>
        <family val="0"/>
      </rPr>
      <t>航次规律：字母</t>
    </r>
    <r>
      <rPr>
        <sz val="28"/>
        <color indexed="8"/>
        <rFont val="Times New Roman"/>
        <family val="1"/>
      </rPr>
      <t>+</t>
    </r>
    <r>
      <rPr>
        <sz val="28"/>
        <color indexed="8"/>
        <rFont val="宋体"/>
        <family val="0"/>
      </rPr>
      <t>数字</t>
    </r>
  </si>
  <si>
    <r>
      <rPr>
        <sz val="28"/>
        <color indexed="8"/>
        <rFont val="Times New Roman"/>
        <family val="1"/>
      </rP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TAO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 xml:space="preserve">HKG </t>
    </r>
    <r>
      <rPr>
        <sz val="28"/>
        <color indexed="8"/>
        <rFont val="宋体"/>
        <family val="0"/>
      </rPr>
      <t>航次规律：字母</t>
    </r>
    <r>
      <rPr>
        <sz val="28"/>
        <color indexed="8"/>
        <rFont val="Times New Roman"/>
        <family val="1"/>
      </rPr>
      <t>+</t>
    </r>
    <r>
      <rPr>
        <sz val="28"/>
        <color indexed="8"/>
        <rFont val="宋体"/>
        <family val="0"/>
      </rPr>
      <t>数字</t>
    </r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</si>
  <si>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HPH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NGB IAL*0.5</t>
    </r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</si>
  <si>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SIN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NGB IAL*0.5</t>
    </r>
  </si>
  <si>
    <r>
      <rPr>
        <sz val="28"/>
        <color indexed="8"/>
        <rFont val="Times New Roman"/>
        <family val="1"/>
      </rP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TAO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SHK under FEEDECH</t>
    </r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</si>
  <si>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TAO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 xml:space="preserve">NGB </t>
    </r>
    <r>
      <rPr>
        <sz val="28"/>
        <color indexed="8"/>
        <rFont val="宋体"/>
        <family val="0"/>
      </rPr>
      <t>航次规律：字母</t>
    </r>
    <r>
      <rPr>
        <sz val="28"/>
        <color indexed="8"/>
        <rFont val="Times New Roman"/>
        <family val="1"/>
      </rPr>
      <t>+</t>
    </r>
    <r>
      <rPr>
        <sz val="28"/>
        <color indexed="8"/>
        <rFont val="宋体"/>
        <family val="0"/>
      </rPr>
      <t>数字</t>
    </r>
    <r>
      <rPr>
        <sz val="28"/>
        <color indexed="8"/>
        <rFont val="Times New Roman"/>
        <family val="1"/>
      </rPr>
      <t xml:space="preserve"> IAL*1.5</t>
    </r>
  </si>
  <si>
    <r>
      <t>**</t>
    </r>
    <r>
      <rPr>
        <sz val="28"/>
        <rFont val="宋体"/>
        <family val="0"/>
      </rPr>
      <t>前挂港：</t>
    </r>
    <r>
      <rPr>
        <sz val="28"/>
        <rFont val="Times New Roman"/>
        <family val="1"/>
      </rPr>
      <t xml:space="preserve">DLC </t>
    </r>
    <r>
      <rPr>
        <sz val="28"/>
        <rFont val="宋体"/>
        <family val="0"/>
      </rPr>
      <t>下一港：</t>
    </r>
    <r>
      <rPr>
        <sz val="28"/>
        <rFont val="Times New Roman"/>
        <family val="1"/>
      </rPr>
      <t xml:space="preserve">NGB </t>
    </r>
    <r>
      <rPr>
        <sz val="28"/>
        <rFont val="宋体"/>
        <family val="0"/>
      </rPr>
      <t>航次规律：</t>
    </r>
    <r>
      <rPr>
        <sz val="28"/>
        <rFont val="Times New Roman"/>
        <family val="1"/>
      </rPr>
      <t>IAL*1</t>
    </r>
  </si>
  <si>
    <t>ATOUT</t>
  </si>
  <si>
    <t>S068</t>
  </si>
  <si>
    <t>S068CAT</t>
  </si>
  <si>
    <t>INTERASIA CATALYST</t>
  </si>
  <si>
    <t>SINGAPORE BRIDGE</t>
  </si>
  <si>
    <t>WAN HAI 505</t>
  </si>
  <si>
    <t>W150</t>
  </si>
  <si>
    <t>W15055</t>
  </si>
  <si>
    <t>BLANK</t>
  </si>
  <si>
    <t>TS SINGAPORE</t>
  </si>
  <si>
    <t>R4:OMIT VNDAD</t>
  </si>
  <si>
    <t>WAN HAI 517</t>
  </si>
  <si>
    <t>W060</t>
  </si>
  <si>
    <t>2002W</t>
  </si>
  <si>
    <t>W0605G</t>
  </si>
  <si>
    <t>W002JSBG</t>
  </si>
  <si>
    <t>R5:OMIT KHSIH</t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</si>
  <si>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TAO  </t>
    </r>
    <r>
      <rPr>
        <sz val="28"/>
        <color indexed="8"/>
        <rFont val="宋体"/>
        <family val="0"/>
      </rPr>
      <t>航次规律：数字</t>
    </r>
    <r>
      <rPr>
        <sz val="28"/>
        <color indexed="8"/>
        <rFont val="Times New Roman"/>
        <family val="1"/>
      </rPr>
      <t>+</t>
    </r>
    <r>
      <rPr>
        <sz val="28"/>
        <color indexed="8"/>
        <rFont val="宋体"/>
        <family val="0"/>
      </rPr>
      <t>字母</t>
    </r>
    <r>
      <rPr>
        <sz val="28"/>
        <color indexed="8"/>
        <rFont val="Times New Roman"/>
        <family val="1"/>
      </rPr>
      <t xml:space="preserve"> under HMM</t>
    </r>
  </si>
  <si>
    <t>INESSA</t>
  </si>
  <si>
    <t>S003</t>
  </si>
  <si>
    <t>BALTIC SOUTH</t>
  </si>
  <si>
    <t>Dec. 2020 IAL SHANGHAI VESSEL SCHEDULE</t>
  </si>
  <si>
    <t>Sat</t>
  </si>
  <si>
    <r>
      <t>VNCLP &amp; VNDAD ROUTE</t>
    </r>
    <r>
      <rPr>
        <sz val="25"/>
        <color indexed="8"/>
        <rFont val="宋体"/>
        <family val="0"/>
      </rPr>
      <t xml:space="preserve"> 调整</t>
    </r>
    <r>
      <rPr>
        <sz val="25"/>
        <color indexed="8"/>
        <rFont val="宋体"/>
        <family val="0"/>
      </rPr>
      <t xml:space="preserve"> </t>
    </r>
    <r>
      <rPr>
        <sz val="25"/>
        <color indexed="8"/>
        <rFont val="宋体"/>
        <family val="0"/>
      </rPr>
      <t xml:space="preserve">&amp; </t>
    </r>
    <r>
      <rPr>
        <sz val="25"/>
        <color indexed="8"/>
        <rFont val="宋体"/>
        <family val="0"/>
      </rPr>
      <t>OMIT KHSIH</t>
    </r>
  </si>
  <si>
    <t>原ALS VESTA/S022</t>
  </si>
  <si>
    <t>20011S</t>
  </si>
  <si>
    <t>124S</t>
  </si>
  <si>
    <t>ALS CLIVIA</t>
  </si>
  <si>
    <t>2008S</t>
  </si>
  <si>
    <t>SEASPAN MANILA</t>
  </si>
  <si>
    <t>2013S</t>
  </si>
  <si>
    <t>S011JTSN</t>
  </si>
  <si>
    <t>S124JHUT</t>
  </si>
  <si>
    <t>S008JACV</t>
  </si>
  <si>
    <t>S013JSMN</t>
  </si>
  <si>
    <t>050S</t>
  </si>
  <si>
    <t>S044</t>
  </si>
  <si>
    <t>S006</t>
  </si>
  <si>
    <t>053S</t>
  </si>
  <si>
    <t>S045</t>
  </si>
  <si>
    <t>S050JOPA</t>
  </si>
  <si>
    <t>S044CIS</t>
  </si>
  <si>
    <t>S006IPST</t>
  </si>
  <si>
    <t>S053JOPA</t>
  </si>
  <si>
    <t>S097</t>
  </si>
  <si>
    <t>S048</t>
  </si>
  <si>
    <t>S306</t>
  </si>
  <si>
    <t>S098</t>
  </si>
  <si>
    <t>S097IFWD</t>
  </si>
  <si>
    <t>S048CSD</t>
  </si>
  <si>
    <t>S3062V</t>
  </si>
  <si>
    <t>S098IFWD</t>
  </si>
  <si>
    <t>S300</t>
  </si>
  <si>
    <t>S009</t>
  </si>
  <si>
    <t>S301</t>
  </si>
  <si>
    <t>S30036</t>
  </si>
  <si>
    <t>S009IMMT</t>
  </si>
  <si>
    <t>S069CAT</t>
  </si>
  <si>
    <t>S069</t>
  </si>
  <si>
    <t>S30136</t>
  </si>
  <si>
    <t>CT5 SERVICE -China-Thailand V Service</t>
  </si>
  <si>
    <t>SIHANOUKVILLE-SIHANOUKVILLE PORT (SAP)</t>
  </si>
  <si>
    <t>BANGKOK-PAT</t>
  </si>
  <si>
    <t>SIHANOUKVILLE-SAP</t>
  </si>
  <si>
    <t>LAEM CHABANG-ESCO</t>
  </si>
  <si>
    <t>PELICAN</t>
  </si>
  <si>
    <t>110S</t>
  </si>
  <si>
    <r>
      <t>O</t>
    </r>
    <r>
      <rPr>
        <sz val="25"/>
        <color indexed="8"/>
        <rFont val="宋体"/>
        <family val="0"/>
      </rPr>
      <t>P YML</t>
    </r>
  </si>
  <si>
    <t>NORDPANTHER</t>
  </si>
  <si>
    <r>
      <t>O</t>
    </r>
    <r>
      <rPr>
        <sz val="25"/>
        <color indexed="8"/>
        <rFont val="宋体"/>
        <family val="0"/>
      </rPr>
      <t>P SAS</t>
    </r>
  </si>
  <si>
    <t>INFINITY</t>
  </si>
  <si>
    <t>S012</t>
  </si>
  <si>
    <r>
      <t>O</t>
    </r>
    <r>
      <rPr>
        <sz val="25"/>
        <color indexed="8"/>
        <rFont val="宋体"/>
        <family val="0"/>
      </rPr>
      <t>P WHL</t>
    </r>
  </si>
  <si>
    <t>111S</t>
  </si>
  <si>
    <t>S013</t>
  </si>
  <si>
    <t>112S</t>
  </si>
  <si>
    <t>S110JPLC</t>
  </si>
  <si>
    <t>S050JNDP</t>
  </si>
  <si>
    <t>S012CIFT</t>
  </si>
  <si>
    <t>S111JPLC</t>
  </si>
  <si>
    <t>S053JNDP</t>
  </si>
  <si>
    <t>S013CIFT</t>
  </si>
  <si>
    <t>S112JPLC</t>
  </si>
  <si>
    <t>Dec. 2020 IAL SHANGHAI VESSEL SCHEDULE</t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</si>
  <si>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NGB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SIH under WHL</t>
    </r>
  </si>
  <si>
    <r>
      <t>O</t>
    </r>
    <r>
      <rPr>
        <sz val="25"/>
        <color indexed="8"/>
        <rFont val="宋体"/>
        <family val="0"/>
      </rPr>
      <t>P FPL</t>
    </r>
  </si>
  <si>
    <r>
      <t>O</t>
    </r>
    <r>
      <rPr>
        <sz val="25"/>
        <color indexed="8"/>
        <rFont val="宋体"/>
        <family val="0"/>
      </rPr>
      <t>P IAL</t>
    </r>
  </si>
  <si>
    <t>W151</t>
  </si>
  <si>
    <t>W001JBST</t>
  </si>
  <si>
    <t>W15155</t>
  </si>
  <si>
    <t>WAN HAI 507</t>
  </si>
  <si>
    <t>W193</t>
  </si>
  <si>
    <t>W002</t>
  </si>
  <si>
    <t>W069</t>
  </si>
  <si>
    <t>W082</t>
  </si>
  <si>
    <t>W19357</t>
  </si>
  <si>
    <t>W002ICAT</t>
  </si>
  <si>
    <t>W0695E</t>
  </si>
  <si>
    <t>W0825C</t>
  </si>
  <si>
    <t>WAN HAI 513</t>
  </si>
  <si>
    <t>W0695D</t>
  </si>
  <si>
    <t xml:space="preserve">ZANTE  </t>
  </si>
  <si>
    <t>083W</t>
  </si>
  <si>
    <t>APL ENGLAND</t>
  </si>
  <si>
    <t>0FD1XW</t>
  </si>
  <si>
    <t>2006W</t>
  </si>
  <si>
    <t>056W</t>
  </si>
  <si>
    <t>KMTC MUNDRA</t>
  </si>
  <si>
    <t>W083JZNT</t>
  </si>
  <si>
    <t>W188JEGD</t>
  </si>
  <si>
    <t>W006JKMD</t>
  </si>
  <si>
    <t>W056JXCW</t>
  </si>
  <si>
    <t>WAN HAI 511</t>
  </si>
  <si>
    <t>W067</t>
  </si>
  <si>
    <t>OOCL ZHOUSHAN</t>
  </si>
  <si>
    <t>227W</t>
  </si>
  <si>
    <t>W112</t>
  </si>
  <si>
    <t>W067J5B</t>
  </si>
  <si>
    <t>W227JOZS</t>
  </si>
  <si>
    <t>W11259</t>
  </si>
  <si>
    <t>EVER URSULA</t>
  </si>
  <si>
    <t>169W</t>
  </si>
  <si>
    <t>WAN HAI 611</t>
  </si>
  <si>
    <t>W050</t>
  </si>
  <si>
    <t>COSCO ROTTERDAM</t>
  </si>
  <si>
    <t>161W</t>
  </si>
  <si>
    <t>W044</t>
  </si>
  <si>
    <t>W169JURS</t>
  </si>
  <si>
    <t>W0506A</t>
  </si>
  <si>
    <t>W161JCRT</t>
  </si>
  <si>
    <t>W044J6C</t>
  </si>
  <si>
    <t xml:space="preserve">CI5 SERVICE - China - India 5 Service </t>
  </si>
  <si>
    <r>
      <t>**</t>
    </r>
    <r>
      <rPr>
        <sz val="28"/>
        <color indexed="8"/>
        <rFont val="宋体"/>
        <family val="0"/>
      </rPr>
      <t>前挂港：</t>
    </r>
    <r>
      <rPr>
        <sz val="28"/>
        <color indexed="8"/>
        <rFont val="Times New Roman"/>
        <family val="1"/>
      </rPr>
      <t xml:space="preserve">PUS </t>
    </r>
    <r>
      <rPr>
        <sz val="28"/>
        <color indexed="8"/>
        <rFont val="宋体"/>
        <family val="0"/>
      </rPr>
      <t>下一港：</t>
    </r>
    <r>
      <rPr>
        <sz val="28"/>
        <color indexed="8"/>
        <rFont val="Times New Roman"/>
        <family val="1"/>
      </rPr>
      <t>SKU IAL*1</t>
    </r>
  </si>
  <si>
    <t>INTERASIA HERITAGE</t>
  </si>
  <si>
    <t>W025</t>
  </si>
  <si>
    <t>ZARNATA EXPRESS</t>
  </si>
  <si>
    <t xml:space="preserve">SC MARA </t>
  </si>
  <si>
    <t>KMTC NHAVA SHEVA</t>
  </si>
  <si>
    <t>TBN</t>
  </si>
  <si>
    <t>W026</t>
  </si>
  <si>
    <t>OP IAL</t>
  </si>
  <si>
    <t>IHTG</t>
  </si>
  <si>
    <r>
      <t xml:space="preserve">OP GSL (BTL) </t>
    </r>
    <r>
      <rPr>
        <sz val="25"/>
        <rFont val="宋体"/>
        <family val="0"/>
      </rPr>
      <t>航次有待确认</t>
    </r>
  </si>
  <si>
    <r>
      <t xml:space="preserve">OP WHL </t>
    </r>
    <r>
      <rPr>
        <sz val="25"/>
        <rFont val="宋体"/>
        <family val="0"/>
      </rPr>
      <t>航次有待确认</t>
    </r>
  </si>
  <si>
    <r>
      <t xml:space="preserve">OP KMTC </t>
    </r>
    <r>
      <rPr>
        <sz val="25"/>
        <rFont val="宋体"/>
        <family val="0"/>
      </rPr>
      <t>航次有待确认</t>
    </r>
  </si>
  <si>
    <t>停航</t>
  </si>
  <si>
    <r>
      <t xml:space="preserve">OP WHL </t>
    </r>
    <r>
      <rPr>
        <sz val="25"/>
        <rFont val="宋体"/>
        <family val="0"/>
      </rPr>
      <t>船名航次有待确认</t>
    </r>
  </si>
  <si>
    <t>S045CIS</t>
  </si>
  <si>
    <t>Sun</t>
  </si>
  <si>
    <t>Tue</t>
  </si>
  <si>
    <t>Tue</t>
  </si>
  <si>
    <t>S003CINS</t>
  </si>
  <si>
    <t>2001W</t>
  </si>
  <si>
    <t xml:space="preserve">OP HAL </t>
  </si>
  <si>
    <r>
      <t>SHANGHAI -WGQ (</t>
    </r>
    <r>
      <rPr>
        <b/>
        <sz val="25"/>
        <color indexed="10"/>
        <rFont val="宋体"/>
        <family val="0"/>
      </rPr>
      <t>待定）</t>
    </r>
  </si>
  <si>
    <r>
      <t>CHENNAI-CCTL / CITPL (TBC)</t>
    </r>
    <r>
      <rPr>
        <b/>
        <sz val="25"/>
        <color indexed="10"/>
        <rFont val="宋体"/>
        <family val="0"/>
      </rPr>
      <t>有待确认</t>
    </r>
  </si>
  <si>
    <t xml:space="preserve">Mon </t>
  </si>
  <si>
    <t>1.ETD SHA:Dec.2 CVK最后一个航次，此航线将终止 2.维持原ROUTE VNDAD-VNCLP 3.OMIT KHSIH 4.原WAN HAI 216/S391</t>
  </si>
  <si>
    <t>SHANGHAI -WGQ #2</t>
  </si>
  <si>
    <t>R1:ETD SHA:Dec.8 IKI2最后一个航次</t>
  </si>
  <si>
    <t>R1:ETD SHA:Dec.1起SHA港挂靠码头改至外二</t>
  </si>
  <si>
    <r>
      <t>R</t>
    </r>
    <r>
      <rPr>
        <sz val="25"/>
        <color indexed="8"/>
        <rFont val="宋体"/>
        <family val="0"/>
      </rPr>
      <t>2:OMIT HKG</t>
    </r>
  </si>
  <si>
    <t>ETA</t>
  </si>
  <si>
    <t>Fri</t>
  </si>
  <si>
    <t>TUTICORIN</t>
  </si>
  <si>
    <r>
      <t>R2:</t>
    </r>
    <r>
      <rPr>
        <sz val="25"/>
        <color indexed="8"/>
        <rFont val="宋体"/>
        <family val="0"/>
      </rPr>
      <t>自</t>
    </r>
    <r>
      <rPr>
        <sz val="25"/>
        <color indexed="8"/>
        <rFont val="Times New Roman"/>
        <family val="1"/>
      </rPr>
      <t xml:space="preserve">ETD SHA:Dec.14 </t>
    </r>
    <r>
      <rPr>
        <sz val="25"/>
        <color indexed="8"/>
        <rFont val="宋体"/>
        <family val="0"/>
      </rPr>
      <t>起</t>
    </r>
    <r>
      <rPr>
        <sz val="25"/>
        <color indexed="8"/>
        <rFont val="Times New Roman"/>
        <family val="1"/>
      </rPr>
      <t>1.NSA</t>
    </r>
    <r>
      <rPr>
        <sz val="25"/>
        <color indexed="8"/>
        <rFont val="宋体"/>
        <family val="0"/>
      </rPr>
      <t>更改挂靠码头为</t>
    </r>
    <r>
      <rPr>
        <sz val="25"/>
        <color indexed="8"/>
        <rFont val="Times New Roman"/>
        <family val="1"/>
      </rPr>
      <t>BMCT 2.</t>
    </r>
    <r>
      <rPr>
        <sz val="25"/>
        <color indexed="8"/>
        <rFont val="宋体"/>
        <family val="0"/>
      </rPr>
      <t>恢复挂靠</t>
    </r>
    <r>
      <rPr>
        <sz val="25"/>
        <color indexed="8"/>
        <rFont val="Times New Roman"/>
        <family val="1"/>
      </rPr>
      <t>INTUT</t>
    </r>
  </si>
  <si>
    <t xml:space="preserve">R1：停航&amp;顺延一周 
</t>
  </si>
  <si>
    <t>all Vessels slide down 1 week each for schedule recovery measure.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</si>
</sst>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4]yyyy&quot;年&quot;m&quot;月&quot;d&quot;日&quot;dddd"/>
    <numFmt numFmtId="183" formatCode="[$-409]d/mmm;@"/>
    <numFmt numFmtId="184" formatCode="mmm\-yyyy"/>
  </numFmts>
  <fonts count="12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b/>
      <sz val="36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Cordia New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25"/>
      <name val="Times New Roman"/>
      <family val="1"/>
    </font>
    <font>
      <sz val="28"/>
      <color indexed="8"/>
      <name val="宋体"/>
      <family val="0"/>
    </font>
    <font>
      <sz val="28"/>
      <color indexed="8"/>
      <name val="Times New Roman"/>
      <family val="1"/>
    </font>
    <font>
      <b/>
      <sz val="32"/>
      <name val="Times New Roman"/>
      <family val="1"/>
    </font>
    <font>
      <sz val="28"/>
      <name val="宋体"/>
      <family val="0"/>
    </font>
    <font>
      <sz val="28"/>
      <name val="Times New Roman"/>
      <family val="1"/>
    </font>
    <font>
      <b/>
      <sz val="25"/>
      <name val="Times New Roman"/>
      <family val="1"/>
    </font>
    <font>
      <sz val="25"/>
      <color indexed="8"/>
      <name val="宋体"/>
      <family val="0"/>
    </font>
    <font>
      <sz val="20"/>
      <name val="宋体"/>
      <family val="0"/>
    </font>
    <font>
      <sz val="25"/>
      <name val="宋体"/>
      <family val="0"/>
    </font>
    <font>
      <strike/>
      <sz val="25"/>
      <name val="Times New Roman"/>
      <family val="1"/>
    </font>
    <font>
      <b/>
      <sz val="25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宋体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5"/>
      <color indexed="8"/>
      <name val="Times New Roman"/>
      <family val="1"/>
    </font>
    <font>
      <strike/>
      <sz val="25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b/>
      <sz val="25"/>
      <color indexed="8"/>
      <name val="Times New Roman"/>
      <family val="1"/>
    </font>
    <font>
      <b/>
      <sz val="25"/>
      <color indexed="10"/>
      <name val="Times New Roman"/>
      <family val="1"/>
    </font>
    <font>
      <sz val="18"/>
      <color indexed="8"/>
      <name val="宋体"/>
      <family val="0"/>
    </font>
    <font>
      <b/>
      <sz val="18"/>
      <color indexed="10"/>
      <name val="Times New Roman"/>
      <family val="1"/>
    </font>
    <font>
      <b/>
      <sz val="35"/>
      <color indexed="10"/>
      <name val="宋体"/>
      <family val="0"/>
    </font>
    <font>
      <b/>
      <sz val="4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宋体"/>
      <family val="0"/>
    </font>
    <font>
      <b/>
      <sz val="14"/>
      <color rgb="FFFF0000"/>
      <name val="宋体"/>
      <family val="0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宋体"/>
      <family val="0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5"/>
      <color theme="1"/>
      <name val="Times New Roman"/>
      <family val="1"/>
    </font>
    <font>
      <strike/>
      <sz val="25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宋体"/>
      <family val="0"/>
    </font>
    <font>
      <sz val="28"/>
      <color theme="1"/>
      <name val="Times New Roman"/>
      <family val="1"/>
    </font>
    <font>
      <sz val="20"/>
      <color theme="1"/>
      <name val="Times New Roman"/>
      <family val="1"/>
    </font>
    <font>
      <sz val="25"/>
      <color rgb="FF000000"/>
      <name val="Times New Roman"/>
      <family val="1"/>
    </font>
    <font>
      <b/>
      <sz val="25"/>
      <color theme="1"/>
      <name val="Times New Roman"/>
      <family val="1"/>
    </font>
    <font>
      <sz val="25"/>
      <color theme="1"/>
      <name val="宋体"/>
      <family val="0"/>
    </font>
    <font>
      <sz val="25"/>
      <color theme="1"/>
      <name val="Calibri"/>
      <family val="0"/>
    </font>
    <font>
      <sz val="28"/>
      <color theme="1"/>
      <name val="Calibri"/>
      <family val="0"/>
    </font>
    <font>
      <strike/>
      <sz val="25"/>
      <color rgb="FF000000"/>
      <name val="Times New Roman"/>
      <family val="1"/>
    </font>
    <font>
      <b/>
      <sz val="25"/>
      <color rgb="FFFF0000"/>
      <name val="Times New Roman"/>
      <family val="1"/>
    </font>
    <font>
      <sz val="20"/>
      <color theme="1"/>
      <name val="Calibri"/>
      <family val="0"/>
    </font>
    <font>
      <sz val="18"/>
      <color theme="1"/>
      <name val="Calibri"/>
      <family val="0"/>
    </font>
    <font>
      <b/>
      <sz val="18"/>
      <color rgb="FFFF0000"/>
      <name val="Times New Roman"/>
      <family val="1"/>
    </font>
    <font>
      <sz val="18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 diagonalUp="1">
      <left style="thin"/>
      <right style="medium"/>
      <top style="thin"/>
      <bottom style="thin"/>
      <diagonal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 diagonalUp="1">
      <left style="thin"/>
      <right style="thin"/>
      <top style="thin"/>
      <bottom style="thin"/>
      <diagonal style="medium"/>
    </border>
    <border>
      <left style="thin"/>
      <right/>
      <top style="thin"/>
      <bottom style="medium"/>
    </border>
    <border diagonalUp="1">
      <left style="medium"/>
      <right style="thin"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 diagonalUp="1">
      <left style="thin"/>
      <right style="medium"/>
      <top style="thin"/>
      <bottom style="medium"/>
      <diagonal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 diagonalUp="1">
      <left style="thin"/>
      <right style="medium"/>
      <top style="thin"/>
      <bottom style="thin"/>
      <diagonal style="thin"/>
    </border>
  </borders>
  <cellStyleXfs count="74">
    <xf numFmtId="176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83" fontId="1" fillId="0" borderId="0">
      <alignment/>
      <protection/>
    </xf>
    <xf numFmtId="183" fontId="10" fillId="0" borderId="0">
      <alignment/>
      <protection/>
    </xf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183" fontId="9" fillId="0" borderId="0">
      <alignment/>
      <protection/>
    </xf>
    <xf numFmtId="183" fontId="9" fillId="0" borderId="0">
      <alignment/>
      <protection/>
    </xf>
    <xf numFmtId="183" fontId="0" fillId="0" borderId="0">
      <alignment vertical="center"/>
      <protection/>
    </xf>
    <xf numFmtId="183" fontId="1" fillId="0" borderId="0">
      <alignment/>
      <protection/>
    </xf>
    <xf numFmtId="183" fontId="11" fillId="0" borderId="0">
      <alignment/>
      <protection/>
    </xf>
    <xf numFmtId="183" fontId="9" fillId="0" borderId="0">
      <alignment/>
      <protection/>
    </xf>
    <xf numFmtId="176" fontId="0" fillId="0" borderId="0">
      <alignment/>
      <protection/>
    </xf>
    <xf numFmtId="183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4" applyNumberFormat="0" applyAlignment="0" applyProtection="0"/>
    <xf numFmtId="0" fontId="81" fillId="23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4" borderId="0" applyNumberFormat="0" applyBorder="0" applyAlignment="0" applyProtection="0"/>
    <xf numFmtId="0" fontId="86" fillId="22" borderId="7" applyNumberFormat="0" applyAlignment="0" applyProtection="0"/>
    <xf numFmtId="0" fontId="87" fillId="25" borderId="4" applyNumberFormat="0" applyAlignment="0" applyProtection="0"/>
    <xf numFmtId="183" fontId="9" fillId="0" borderId="0">
      <alignment/>
      <protection/>
    </xf>
    <xf numFmtId="0" fontId="88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</cellStyleXfs>
  <cellXfs count="319">
    <xf numFmtId="176" fontId="0" fillId="0" borderId="0" xfId="0" applyFont="1" applyAlignment="1">
      <alignment vertical="center"/>
    </xf>
    <xf numFmtId="176" fontId="0" fillId="0" borderId="0" xfId="0" applyFill="1" applyAlignment="1">
      <alignment vertical="center"/>
    </xf>
    <xf numFmtId="176" fontId="89" fillId="0" borderId="0" xfId="0" applyFont="1" applyFill="1" applyAlignment="1">
      <alignment vertical="center"/>
    </xf>
    <xf numFmtId="176" fontId="2" fillId="0" borderId="0" xfId="0" applyFont="1" applyFill="1" applyAlignment="1">
      <alignment vertical="center"/>
    </xf>
    <xf numFmtId="176" fontId="90" fillId="0" borderId="0" xfId="0" applyFont="1" applyFill="1" applyAlignment="1">
      <alignment vertical="center"/>
    </xf>
    <xf numFmtId="176" fontId="90" fillId="0" borderId="0" xfId="0" applyFont="1" applyFill="1" applyAlignment="1">
      <alignment vertical="center"/>
    </xf>
    <xf numFmtId="176" fontId="89" fillId="0" borderId="0" xfId="0" applyFont="1" applyAlignment="1">
      <alignment vertical="center"/>
    </xf>
    <xf numFmtId="176" fontId="89" fillId="0" borderId="0" xfId="0" applyFont="1" applyBorder="1" applyAlignment="1">
      <alignment vertical="center"/>
    </xf>
    <xf numFmtId="176" fontId="89" fillId="0" borderId="0" xfId="0" applyFont="1" applyFill="1" applyBorder="1" applyAlignment="1">
      <alignment vertical="center"/>
    </xf>
    <xf numFmtId="58" fontId="4" fillId="0" borderId="0" xfId="0" applyNumberFormat="1" applyFont="1" applyFill="1" applyAlignment="1">
      <alignment horizontal="left" vertical="center"/>
    </xf>
    <xf numFmtId="176" fontId="90" fillId="0" borderId="0" xfId="0" applyFont="1" applyFill="1" applyBorder="1" applyAlignment="1">
      <alignment vertical="center"/>
    </xf>
    <xf numFmtId="58" fontId="7" fillId="0" borderId="0" xfId="0" applyNumberFormat="1" applyFont="1" applyFill="1" applyAlignment="1">
      <alignment horizontal="left" vertical="center"/>
    </xf>
    <xf numFmtId="176" fontId="89" fillId="0" borderId="0" xfId="0" applyFont="1" applyFill="1" applyBorder="1" applyAlignment="1">
      <alignment vertical="center"/>
    </xf>
    <xf numFmtId="176" fontId="91" fillId="0" borderId="0" xfId="0" applyFont="1" applyFill="1" applyBorder="1" applyAlignment="1">
      <alignment horizontal="center" vertical="center"/>
    </xf>
    <xf numFmtId="176" fontId="90" fillId="0" borderId="0" xfId="0" applyNumberFormat="1" applyFont="1" applyFill="1" applyBorder="1" applyAlignment="1">
      <alignment horizontal="center" vertical="center"/>
    </xf>
    <xf numFmtId="16" fontId="90" fillId="0" borderId="0" xfId="0" applyNumberFormat="1" applyFont="1" applyFill="1" applyBorder="1" applyAlignment="1">
      <alignment horizontal="center" vertical="center"/>
    </xf>
    <xf numFmtId="176" fontId="90" fillId="0" borderId="0" xfId="0" applyFont="1" applyFill="1" applyBorder="1" applyAlignment="1">
      <alignment horizontal="left" vertical="center"/>
    </xf>
    <xf numFmtId="176" fontId="90" fillId="0" borderId="0" xfId="0" applyFont="1" applyFill="1" applyBorder="1" applyAlignment="1">
      <alignment horizontal="center" vertical="center"/>
    </xf>
    <xf numFmtId="176" fontId="91" fillId="0" borderId="0" xfId="0" applyNumberFormat="1" applyFont="1" applyFill="1" applyBorder="1" applyAlignment="1">
      <alignment horizontal="center" vertical="center"/>
    </xf>
    <xf numFmtId="176" fontId="0" fillId="0" borderId="0" xfId="0" applyFont="1" applyAlignment="1">
      <alignment vertical="center"/>
    </xf>
    <xf numFmtId="176" fontId="90" fillId="0" borderId="0" xfId="0" applyFont="1" applyAlignment="1">
      <alignment vertical="center"/>
    </xf>
    <xf numFmtId="176" fontId="92" fillId="0" borderId="0" xfId="0" applyFont="1" applyAlignment="1">
      <alignment vertical="center"/>
    </xf>
    <xf numFmtId="176" fontId="92" fillId="0" borderId="0" xfId="0" applyFont="1" applyFill="1" applyAlignment="1">
      <alignment vertical="center"/>
    </xf>
    <xf numFmtId="176" fontId="93" fillId="0" borderId="0" xfId="0" applyFont="1" applyFill="1" applyAlignment="1">
      <alignment vertical="center"/>
    </xf>
    <xf numFmtId="176" fontId="94" fillId="0" borderId="0" xfId="0" applyFont="1" applyBorder="1" applyAlignment="1">
      <alignment vertical="center"/>
    </xf>
    <xf numFmtId="176" fontId="2" fillId="0" borderId="0" xfId="0" applyFont="1" applyFill="1" applyBorder="1" applyAlignment="1">
      <alignment vertical="center"/>
    </xf>
    <xf numFmtId="176" fontId="5" fillId="0" borderId="0" xfId="0" applyFont="1" applyFill="1" applyBorder="1" applyAlignment="1">
      <alignment vertical="center"/>
    </xf>
    <xf numFmtId="176" fontId="95" fillId="0" borderId="0" xfId="0" applyNumberFormat="1" applyFont="1" applyFill="1" applyBorder="1" applyAlignment="1">
      <alignment horizontal="left" vertical="center"/>
    </xf>
    <xf numFmtId="176" fontId="92" fillId="0" borderId="9" xfId="0" applyFont="1" applyFill="1" applyBorder="1" applyAlignment="1">
      <alignment horizontal="left" vertical="center"/>
    </xf>
    <xf numFmtId="176" fontId="96" fillId="0" borderId="9" xfId="0" applyFont="1" applyBorder="1" applyAlignment="1">
      <alignment horizontal="left" vertical="center"/>
    </xf>
    <xf numFmtId="176" fontId="92" fillId="0" borderId="0" xfId="0" applyFont="1" applyFill="1" applyBorder="1" applyAlignment="1">
      <alignment vertical="center"/>
    </xf>
    <xf numFmtId="176" fontId="97" fillId="0" borderId="0" xfId="0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>
      <alignment horizontal="center" vertical="center"/>
    </xf>
    <xf numFmtId="176" fontId="0" fillId="0" borderId="0" xfId="0" applyBorder="1" applyAlignment="1">
      <alignment vertical="center"/>
    </xf>
    <xf numFmtId="176" fontId="90" fillId="0" borderId="0" xfId="0" applyFont="1" applyFill="1" applyBorder="1" applyAlignment="1">
      <alignment horizontal="center" vertical="center"/>
    </xf>
    <xf numFmtId="176" fontId="90" fillId="0" borderId="0" xfId="0" applyNumberFormat="1" applyFont="1" applyFill="1" applyBorder="1" applyAlignment="1">
      <alignment horizontal="center" vertical="center"/>
    </xf>
    <xf numFmtId="176" fontId="98" fillId="0" borderId="0" xfId="0" applyFont="1" applyFill="1" applyBorder="1" applyAlignment="1">
      <alignment horizontal="left" vertical="center"/>
    </xf>
    <xf numFmtId="176" fontId="99" fillId="0" borderId="0" xfId="0" applyFont="1" applyFill="1" applyBorder="1" applyAlignment="1">
      <alignment horizontal="center" vertical="center"/>
    </xf>
    <xf numFmtId="176" fontId="100" fillId="0" borderId="0" xfId="0" applyNumberFormat="1" applyFont="1" applyFill="1" applyBorder="1" applyAlignment="1">
      <alignment horizontal="left" vertical="center"/>
    </xf>
    <xf numFmtId="176" fontId="101" fillId="0" borderId="0" xfId="0" applyNumberFormat="1" applyFont="1" applyFill="1" applyBorder="1" applyAlignment="1">
      <alignment horizontal="left" vertical="center"/>
    </xf>
    <xf numFmtId="176" fontId="92" fillId="0" borderId="0" xfId="0" applyFont="1" applyFill="1" applyBorder="1" applyAlignment="1">
      <alignment horizontal="center" vertical="center" wrapText="1"/>
    </xf>
    <xf numFmtId="176" fontId="92" fillId="0" borderId="0" xfId="0" applyFont="1" applyFill="1" applyBorder="1" applyAlignment="1">
      <alignment horizontal="center" vertical="center"/>
    </xf>
    <xf numFmtId="176" fontId="102" fillId="0" borderId="0" xfId="0" applyNumberFormat="1" applyFont="1" applyFill="1" applyBorder="1" applyAlignment="1">
      <alignment horizontal="left" vertical="center"/>
    </xf>
    <xf numFmtId="176" fontId="102" fillId="0" borderId="0" xfId="0" applyFont="1" applyFill="1" applyBorder="1" applyAlignment="1">
      <alignment vertical="center"/>
    </xf>
    <xf numFmtId="176" fontId="90" fillId="0" borderId="0" xfId="0" applyFont="1" applyFill="1" applyBorder="1" applyAlignment="1">
      <alignment vertical="center"/>
    </xf>
    <xf numFmtId="176" fontId="91" fillId="0" borderId="0" xfId="0" applyFont="1" applyFill="1" applyBorder="1" applyAlignment="1">
      <alignment vertical="center"/>
    </xf>
    <xf numFmtId="176" fontId="6" fillId="0" borderId="9" xfId="0" applyFont="1" applyFill="1" applyBorder="1" applyAlignment="1">
      <alignment horizontal="center" vertical="center" wrapText="1"/>
    </xf>
    <xf numFmtId="176" fontId="103" fillId="0" borderId="9" xfId="0" applyFont="1" applyFill="1" applyBorder="1" applyAlignment="1">
      <alignment horizontal="center" vertical="center"/>
    </xf>
    <xf numFmtId="176" fontId="91" fillId="0" borderId="0" xfId="0" applyNumberFormat="1" applyFont="1" applyFill="1" applyBorder="1" applyAlignment="1">
      <alignment horizontal="left" vertical="center"/>
    </xf>
    <xf numFmtId="176" fontId="104" fillId="0" borderId="0" xfId="0" applyNumberFormat="1" applyFont="1" applyFill="1" applyBorder="1" applyAlignment="1">
      <alignment horizontal="left" vertical="center"/>
    </xf>
    <xf numFmtId="176" fontId="100" fillId="0" borderId="0" xfId="0" applyNumberFormat="1" applyFont="1" applyFill="1" applyBorder="1" applyAlignment="1">
      <alignment horizontal="left" vertical="center"/>
    </xf>
    <xf numFmtId="176" fontId="0" fillId="0" borderId="9" xfId="0" applyBorder="1" applyAlignment="1">
      <alignment vertical="center"/>
    </xf>
    <xf numFmtId="176" fontId="0" fillId="0" borderId="0" xfId="0" applyBorder="1" applyAlignment="1">
      <alignment vertical="center"/>
    </xf>
    <xf numFmtId="49" fontId="90" fillId="0" borderId="0" xfId="0" applyNumberFormat="1" applyFont="1" applyFill="1" applyBorder="1" applyAlignment="1">
      <alignment horizontal="center" vertical="center"/>
    </xf>
    <xf numFmtId="16" fontId="90" fillId="0" borderId="0" xfId="0" applyNumberFormat="1" applyFont="1" applyFill="1" applyBorder="1" applyAlignment="1">
      <alignment horizontal="left" vertical="center"/>
    </xf>
    <xf numFmtId="176" fontId="95" fillId="0" borderId="0" xfId="0" applyNumberFormat="1" applyFont="1" applyFill="1" applyBorder="1" applyAlignment="1">
      <alignment horizontal="left" vertical="center"/>
    </xf>
    <xf numFmtId="176" fontId="95" fillId="0" borderId="9" xfId="0" applyNumberFormat="1" applyFont="1" applyFill="1" applyBorder="1" applyAlignment="1">
      <alignment horizontal="left" vertical="center"/>
    </xf>
    <xf numFmtId="176" fontId="100" fillId="0" borderId="0" xfId="0" applyNumberFormat="1" applyFont="1" applyFill="1" applyBorder="1" applyAlignment="1">
      <alignment horizontal="left" vertical="center"/>
    </xf>
    <xf numFmtId="176" fontId="100" fillId="0" borderId="9" xfId="0" applyNumberFormat="1" applyFont="1" applyFill="1" applyBorder="1" applyAlignment="1">
      <alignment horizontal="left" vertical="center"/>
    </xf>
    <xf numFmtId="176" fontId="100" fillId="0" borderId="0" xfId="0" applyFont="1" applyFill="1" applyAlignment="1">
      <alignment vertical="center"/>
    </xf>
    <xf numFmtId="176" fontId="96" fillId="0" borderId="0" xfId="0" applyFont="1" applyAlignment="1">
      <alignment horizontal="left" vertical="center"/>
    </xf>
    <xf numFmtId="176" fontId="100" fillId="0" borderId="0" xfId="0" applyNumberFormat="1" applyFont="1" applyFill="1" applyBorder="1" applyAlignment="1">
      <alignment horizontal="left" vertical="center"/>
    </xf>
    <xf numFmtId="176" fontId="12" fillId="0" borderId="10" xfId="0" applyFont="1" applyFill="1" applyBorder="1" applyAlignment="1">
      <alignment horizontal="center" vertical="center"/>
    </xf>
    <xf numFmtId="176" fontId="12" fillId="0" borderId="10" xfId="0" applyFont="1" applyFill="1" applyBorder="1" applyAlignment="1">
      <alignment horizontal="center" vertical="center" wrapText="1"/>
    </xf>
    <xf numFmtId="176" fontId="105" fillId="0" borderId="10" xfId="0" applyFont="1" applyFill="1" applyBorder="1" applyAlignment="1">
      <alignment horizontal="center" vertical="center"/>
    </xf>
    <xf numFmtId="176" fontId="105" fillId="0" borderId="11" xfId="0" applyFont="1" applyFill="1" applyBorder="1" applyAlignment="1">
      <alignment horizontal="center" vertical="center"/>
    </xf>
    <xf numFmtId="176" fontId="105" fillId="0" borderId="11" xfId="0" applyFont="1" applyFill="1" applyBorder="1" applyAlignment="1">
      <alignment horizontal="center" vertical="center" wrapText="1"/>
    </xf>
    <xf numFmtId="176" fontId="106" fillId="0" borderId="0" xfId="0" applyFont="1" applyFill="1" applyBorder="1" applyAlignment="1">
      <alignment horizontal="center" vertical="center"/>
    </xf>
    <xf numFmtId="176" fontId="106" fillId="0" borderId="0" xfId="0" applyNumberFormat="1" applyFont="1" applyFill="1" applyBorder="1" applyAlignment="1">
      <alignment horizontal="center" vertical="center"/>
    </xf>
    <xf numFmtId="176" fontId="12" fillId="0" borderId="12" xfId="0" applyFont="1" applyFill="1" applyBorder="1" applyAlignment="1">
      <alignment horizontal="center" vertical="center"/>
    </xf>
    <xf numFmtId="176" fontId="12" fillId="0" borderId="12" xfId="0" applyFont="1" applyFill="1" applyBorder="1" applyAlignment="1">
      <alignment horizontal="center" vertical="center" wrapText="1"/>
    </xf>
    <xf numFmtId="176" fontId="3" fillId="0" borderId="0" xfId="0" applyFont="1" applyFill="1" applyBorder="1" applyAlignment="1">
      <alignment horizont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6" fontId="15" fillId="0" borderId="10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6" fontId="15" fillId="0" borderId="13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07" fillId="0" borderId="10" xfId="0" applyNumberFormat="1" applyFont="1" applyFill="1" applyBorder="1" applyAlignment="1">
      <alignment horizontal="center" vertical="center"/>
    </xf>
    <xf numFmtId="176" fontId="107" fillId="0" borderId="11" xfId="0" applyNumberFormat="1" applyFont="1" applyFill="1" applyBorder="1" applyAlignment="1">
      <alignment horizontal="center" vertical="center"/>
    </xf>
    <xf numFmtId="176" fontId="107" fillId="0" borderId="13" xfId="0" applyNumberFormat="1" applyFont="1" applyFill="1" applyBorder="1" applyAlignment="1">
      <alignment horizontal="center" vertical="center"/>
    </xf>
    <xf numFmtId="176" fontId="107" fillId="0" borderId="15" xfId="0" applyNumberFormat="1" applyFont="1" applyFill="1" applyBorder="1" applyAlignment="1">
      <alignment horizontal="center" vertical="center"/>
    </xf>
    <xf numFmtId="16" fontId="107" fillId="0" borderId="10" xfId="0" applyNumberFormat="1" applyFont="1" applyFill="1" applyBorder="1" applyAlignment="1">
      <alignment horizontal="center" vertical="center"/>
    </xf>
    <xf numFmtId="16" fontId="107" fillId="0" borderId="11" xfId="0" applyNumberFormat="1" applyFont="1" applyFill="1" applyBorder="1" applyAlignment="1">
      <alignment horizontal="center" vertical="center"/>
    </xf>
    <xf numFmtId="16" fontId="107" fillId="0" borderId="13" xfId="0" applyNumberFormat="1" applyFont="1" applyFill="1" applyBorder="1" applyAlignment="1">
      <alignment horizontal="center" vertical="center"/>
    </xf>
    <xf numFmtId="16" fontId="107" fillId="0" borderId="15" xfId="0" applyNumberFormat="1" applyFont="1" applyFill="1" applyBorder="1" applyAlignment="1">
      <alignment horizontal="center" vertical="center"/>
    </xf>
    <xf numFmtId="176" fontId="107" fillId="0" borderId="12" xfId="0" applyNumberFormat="1" applyFont="1" applyFill="1" applyBorder="1" applyAlignment="1">
      <alignment horizontal="center" vertical="center"/>
    </xf>
    <xf numFmtId="176" fontId="107" fillId="0" borderId="10" xfId="0" applyNumberFormat="1" applyFont="1" applyFill="1" applyBorder="1" applyAlignment="1" quotePrefix="1">
      <alignment horizontal="center" vertical="center"/>
    </xf>
    <xf numFmtId="176" fontId="107" fillId="0" borderId="16" xfId="0" applyNumberFormat="1" applyFont="1" applyFill="1" applyBorder="1" applyAlignment="1">
      <alignment horizontal="center" vertical="center"/>
    </xf>
    <xf numFmtId="176" fontId="107" fillId="0" borderId="13" xfId="0" applyNumberFormat="1" applyFont="1" applyFill="1" applyBorder="1" applyAlignment="1" quotePrefix="1">
      <alignment horizontal="center" vertical="center"/>
    </xf>
    <xf numFmtId="176" fontId="108" fillId="0" borderId="17" xfId="0" applyNumberFormat="1" applyFont="1" applyFill="1" applyBorder="1" applyAlignment="1">
      <alignment horizontal="center" vertical="center"/>
    </xf>
    <xf numFmtId="176" fontId="107" fillId="0" borderId="14" xfId="0" applyNumberFormat="1" applyFont="1" applyFill="1" applyBorder="1" applyAlignment="1">
      <alignment horizontal="center" vertical="center"/>
    </xf>
    <xf numFmtId="176" fontId="107" fillId="0" borderId="18" xfId="0" applyNumberFormat="1" applyFont="1" applyFill="1" applyBorder="1" applyAlignment="1">
      <alignment horizontal="center" vertical="center"/>
    </xf>
    <xf numFmtId="176" fontId="107" fillId="0" borderId="19" xfId="0" applyNumberFormat="1" applyFont="1" applyFill="1" applyBorder="1" applyAlignment="1">
      <alignment horizontal="center" vertical="center"/>
    </xf>
    <xf numFmtId="176" fontId="4" fillId="0" borderId="10" xfId="0" applyFont="1" applyFill="1" applyBorder="1" applyAlignment="1">
      <alignment horizontal="center" vertical="center"/>
    </xf>
    <xf numFmtId="176" fontId="4" fillId="0" borderId="10" xfId="0" applyFont="1" applyFill="1" applyBorder="1" applyAlignment="1">
      <alignment horizontal="center" vertical="center" wrapText="1"/>
    </xf>
    <xf numFmtId="176" fontId="109" fillId="0" borderId="10" xfId="0" applyFont="1" applyFill="1" applyBorder="1" applyAlignment="1">
      <alignment horizontal="center" vertical="center" wrapText="1"/>
    </xf>
    <xf numFmtId="176" fontId="4" fillId="0" borderId="11" xfId="0" applyFont="1" applyFill="1" applyBorder="1" applyAlignment="1">
      <alignment horizontal="center" vertical="center" wrapText="1"/>
    </xf>
    <xf numFmtId="176" fontId="4" fillId="0" borderId="16" xfId="0" applyFont="1" applyFill="1" applyBorder="1" applyAlignment="1">
      <alignment horizontal="center" vertical="center"/>
    </xf>
    <xf numFmtId="176" fontId="109" fillId="0" borderId="10" xfId="0" applyFont="1" applyFill="1" applyBorder="1" applyAlignment="1">
      <alignment horizontal="center" vertical="center"/>
    </xf>
    <xf numFmtId="176" fontId="109" fillId="0" borderId="11" xfId="0" applyFont="1" applyFill="1" applyBorder="1" applyAlignment="1">
      <alignment horizontal="center" vertical="center"/>
    </xf>
    <xf numFmtId="176" fontId="109" fillId="0" borderId="11" xfId="0" applyFont="1" applyFill="1" applyBorder="1" applyAlignment="1">
      <alignment horizontal="center" vertical="center" wrapText="1"/>
    </xf>
    <xf numFmtId="176" fontId="4" fillId="0" borderId="19" xfId="0" applyFont="1" applyFill="1" applyBorder="1" applyAlignment="1">
      <alignment horizontal="center" vertical="center"/>
    </xf>
    <xf numFmtId="176" fontId="4" fillId="0" borderId="18" xfId="0" applyFont="1" applyFill="1" applyBorder="1" applyAlignment="1">
      <alignment horizontal="center" vertical="center" wrapText="1"/>
    </xf>
    <xf numFmtId="176" fontId="4" fillId="0" borderId="18" xfId="0" applyFont="1" applyFill="1" applyBorder="1" applyAlignment="1">
      <alignment horizontal="center" vertical="center"/>
    </xf>
    <xf numFmtId="176" fontId="110" fillId="0" borderId="0" xfId="0" applyNumberFormat="1" applyFont="1" applyFill="1" applyBorder="1" applyAlignment="1">
      <alignment horizontal="left" vertical="center"/>
    </xf>
    <xf numFmtId="16" fontId="111" fillId="0" borderId="0" xfId="0" applyNumberFormat="1" applyFont="1" applyFill="1" applyBorder="1" applyAlignment="1">
      <alignment horizontal="left" vertical="center"/>
    </xf>
    <xf numFmtId="176" fontId="17" fillId="0" borderId="0" xfId="0" applyFont="1" applyFill="1" applyBorder="1" applyAlignment="1">
      <alignment horizontal="left" vertical="center"/>
    </xf>
    <xf numFmtId="176" fontId="111" fillId="0" borderId="0" xfId="0" applyFont="1" applyFill="1" applyBorder="1" applyAlignment="1">
      <alignment horizontal="left" vertical="center"/>
    </xf>
    <xf numFmtId="58" fontId="18" fillId="0" borderId="0" xfId="0" applyNumberFormat="1" applyFont="1" applyFill="1" applyAlignment="1">
      <alignment horizontal="left" vertical="center"/>
    </xf>
    <xf numFmtId="176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49" fontId="112" fillId="0" borderId="0" xfId="0" applyNumberFormat="1" applyFont="1" applyFill="1" applyBorder="1" applyAlignment="1">
      <alignment horizontal="center" vertical="center"/>
    </xf>
    <xf numFmtId="176" fontId="107" fillId="0" borderId="0" xfId="0" applyNumberFormat="1" applyFont="1" applyFill="1" applyBorder="1" applyAlignment="1">
      <alignment horizontal="center" vertical="center"/>
    </xf>
    <xf numFmtId="176" fontId="106" fillId="0" borderId="0" xfId="0" applyNumberFormat="1" applyFont="1" applyFill="1" applyBorder="1" applyAlignment="1">
      <alignment horizontal="left" vertical="center"/>
    </xf>
    <xf numFmtId="176" fontId="112" fillId="0" borderId="0" xfId="0" applyFont="1" applyFill="1" applyBorder="1" applyAlignment="1">
      <alignment horizontal="center" vertical="center"/>
    </xf>
    <xf numFmtId="11" fontId="112" fillId="0" borderId="0" xfId="0" applyNumberFormat="1" applyFont="1" applyFill="1" applyBorder="1" applyAlignment="1">
      <alignment horizontal="center" vertical="center"/>
    </xf>
    <xf numFmtId="16" fontId="107" fillId="0" borderId="0" xfId="0" applyNumberFormat="1" applyFont="1" applyFill="1" applyBorder="1" applyAlignment="1">
      <alignment horizontal="center" vertical="center"/>
    </xf>
    <xf numFmtId="176" fontId="107" fillId="0" borderId="20" xfId="0" applyFont="1" applyFill="1" applyBorder="1" applyAlignment="1">
      <alignment horizontal="center" vertical="center"/>
    </xf>
    <xf numFmtId="176" fontId="107" fillId="0" borderId="10" xfId="0" applyFont="1" applyFill="1" applyBorder="1" applyAlignment="1">
      <alignment horizontal="center" vertical="center"/>
    </xf>
    <xf numFmtId="49" fontId="107" fillId="0" borderId="10" xfId="0" applyNumberFormat="1" applyFont="1" applyFill="1" applyBorder="1" applyAlignment="1">
      <alignment horizontal="center" vertical="center"/>
    </xf>
    <xf numFmtId="176" fontId="107" fillId="0" borderId="21" xfId="0" applyFont="1" applyFill="1" applyBorder="1" applyAlignment="1">
      <alignment horizontal="center" vertical="center"/>
    </xf>
    <xf numFmtId="176" fontId="107" fillId="0" borderId="16" xfId="0" applyFont="1" applyFill="1" applyBorder="1" applyAlignment="1">
      <alignment horizontal="center" vertical="center"/>
    </xf>
    <xf numFmtId="49" fontId="107" fillId="0" borderId="16" xfId="0" applyNumberFormat="1" applyFont="1" applyFill="1" applyBorder="1" applyAlignment="1">
      <alignment horizontal="center" vertical="center"/>
    </xf>
    <xf numFmtId="176" fontId="107" fillId="0" borderId="22" xfId="0" applyFont="1" applyFill="1" applyBorder="1" applyAlignment="1">
      <alignment horizontal="center" vertical="center"/>
    </xf>
    <xf numFmtId="176" fontId="107" fillId="0" borderId="13" xfId="0" applyFont="1" applyFill="1" applyBorder="1" applyAlignment="1">
      <alignment horizontal="center" vertical="center"/>
    </xf>
    <xf numFmtId="49" fontId="107" fillId="0" borderId="13" xfId="0" applyNumberFormat="1" applyFont="1" applyFill="1" applyBorder="1" applyAlignment="1">
      <alignment horizontal="center" vertical="center"/>
    </xf>
    <xf numFmtId="176" fontId="107" fillId="0" borderId="12" xfId="0" applyFont="1" applyFill="1" applyBorder="1" applyAlignment="1">
      <alignment horizontal="center" vertical="center"/>
    </xf>
    <xf numFmtId="176" fontId="107" fillId="0" borderId="23" xfId="0" applyFont="1" applyFill="1" applyBorder="1" applyAlignment="1">
      <alignment horizontal="center" vertical="center"/>
    </xf>
    <xf numFmtId="176" fontId="107" fillId="0" borderId="14" xfId="0" applyFont="1" applyFill="1" applyBorder="1" applyAlignment="1">
      <alignment horizontal="center" vertical="center"/>
    </xf>
    <xf numFmtId="176" fontId="15" fillId="0" borderId="20" xfId="0" applyFont="1" applyFill="1" applyBorder="1" applyAlignment="1">
      <alignment horizontal="center" vertical="center"/>
    </xf>
    <xf numFmtId="176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6" fontId="15" fillId="0" borderId="21" xfId="0" applyFont="1" applyFill="1" applyBorder="1" applyAlignment="1">
      <alignment horizontal="center" vertical="center"/>
    </xf>
    <xf numFmtId="176" fontId="15" fillId="0" borderId="1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176" fontId="15" fillId="0" borderId="22" xfId="0" applyFont="1" applyFill="1" applyBorder="1" applyAlignment="1">
      <alignment horizontal="center" vertical="center"/>
    </xf>
    <xf numFmtId="176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76" fontId="113" fillId="0" borderId="10" xfId="0" applyFont="1" applyFill="1" applyBorder="1" applyAlignment="1">
      <alignment horizontal="center" vertical="center"/>
    </xf>
    <xf numFmtId="11" fontId="107" fillId="0" borderId="10" xfId="0" applyNumberFormat="1" applyFont="1" applyFill="1" applyBorder="1" applyAlignment="1">
      <alignment horizontal="center" vertical="center"/>
    </xf>
    <xf numFmtId="11" fontId="107" fillId="0" borderId="13" xfId="0" applyNumberFormat="1" applyFont="1" applyFill="1" applyBorder="1" applyAlignment="1">
      <alignment horizontal="center" vertical="center"/>
    </xf>
    <xf numFmtId="176" fontId="21" fillId="0" borderId="10" xfId="0" applyFont="1" applyFill="1" applyBorder="1" applyAlignment="1">
      <alignment horizontal="center" vertical="center"/>
    </xf>
    <xf numFmtId="176" fontId="21" fillId="0" borderId="18" xfId="0" applyFont="1" applyFill="1" applyBorder="1" applyAlignment="1">
      <alignment horizontal="center" vertical="center"/>
    </xf>
    <xf numFmtId="176" fontId="21" fillId="0" borderId="10" xfId="0" applyFont="1" applyFill="1" applyBorder="1" applyAlignment="1">
      <alignment horizontal="center" vertical="center" wrapText="1"/>
    </xf>
    <xf numFmtId="176" fontId="114" fillId="0" borderId="10" xfId="0" applyFont="1" applyFill="1" applyBorder="1" applyAlignment="1">
      <alignment horizontal="center" vertical="center" wrapText="1"/>
    </xf>
    <xf numFmtId="176" fontId="114" fillId="0" borderId="11" xfId="0" applyFont="1" applyFill="1" applyBorder="1" applyAlignment="1">
      <alignment horizontal="center" vertical="center" wrapText="1"/>
    </xf>
    <xf numFmtId="176" fontId="21" fillId="0" borderId="12" xfId="0" applyFont="1" applyFill="1" applyBorder="1" applyAlignment="1">
      <alignment horizontal="center" vertical="center"/>
    </xf>
    <xf numFmtId="176" fontId="114" fillId="0" borderId="10" xfId="0" applyFont="1" applyFill="1" applyBorder="1" applyAlignment="1">
      <alignment horizontal="center" vertical="center"/>
    </xf>
    <xf numFmtId="176" fontId="114" fillId="0" borderId="11" xfId="0" applyFont="1" applyFill="1" applyBorder="1" applyAlignment="1">
      <alignment horizontal="center" vertical="center"/>
    </xf>
    <xf numFmtId="176" fontId="114" fillId="0" borderId="18" xfId="0" applyFont="1" applyFill="1" applyBorder="1" applyAlignment="1">
      <alignment horizontal="center" vertical="center" wrapText="1"/>
    </xf>
    <xf numFmtId="176" fontId="21" fillId="0" borderId="18" xfId="0" applyFont="1" applyFill="1" applyBorder="1" applyAlignment="1">
      <alignment horizontal="center" vertical="center" wrapText="1"/>
    </xf>
    <xf numFmtId="176" fontId="21" fillId="0" borderId="12" xfId="0" applyFont="1" applyFill="1" applyBorder="1" applyAlignment="1">
      <alignment horizontal="center" vertical="center" wrapText="1"/>
    </xf>
    <xf numFmtId="176" fontId="108" fillId="0" borderId="24" xfId="0" applyNumberFormat="1" applyFont="1" applyFill="1" applyBorder="1" applyAlignment="1">
      <alignment horizontal="center" vertical="center"/>
    </xf>
    <xf numFmtId="16" fontId="108" fillId="0" borderId="24" xfId="0" applyNumberFormat="1" applyFont="1" applyFill="1" applyBorder="1" applyAlignment="1">
      <alignment horizontal="center" vertical="center"/>
    </xf>
    <xf numFmtId="176" fontId="110" fillId="0" borderId="0" xfId="0" applyFont="1" applyFill="1" applyAlignment="1">
      <alignment vertical="center"/>
    </xf>
    <xf numFmtId="176" fontId="115" fillId="0" borderId="0" xfId="0" applyNumberFormat="1" applyFont="1" applyFill="1" applyBorder="1" applyAlignment="1">
      <alignment horizontal="left" vertical="center"/>
    </xf>
    <xf numFmtId="176" fontId="115" fillId="0" borderId="9" xfId="0" applyNumberFormat="1" applyFont="1" applyFill="1" applyBorder="1" applyAlignment="1">
      <alignment horizontal="left" vertical="center"/>
    </xf>
    <xf numFmtId="176" fontId="115" fillId="0" borderId="0" xfId="0" applyFont="1" applyFill="1" applyBorder="1" applyAlignment="1">
      <alignment vertical="center"/>
    </xf>
    <xf numFmtId="176" fontId="107" fillId="0" borderId="0" xfId="0" applyFont="1" applyFill="1" applyBorder="1" applyAlignment="1">
      <alignment vertical="center"/>
    </xf>
    <xf numFmtId="176" fontId="115" fillId="0" borderId="0" xfId="0" applyFont="1" applyFill="1" applyAlignment="1">
      <alignment vertical="center"/>
    </xf>
    <xf numFmtId="176" fontId="113" fillId="0" borderId="13" xfId="0" applyFont="1" applyFill="1" applyBorder="1" applyAlignment="1">
      <alignment horizontal="center" vertical="center"/>
    </xf>
    <xf numFmtId="176" fontId="116" fillId="0" borderId="9" xfId="0" applyNumberFormat="1" applyFont="1" applyFill="1" applyBorder="1" applyAlignment="1">
      <alignment horizontal="left" vertical="center"/>
    </xf>
    <xf numFmtId="176" fontId="107" fillId="0" borderId="25" xfId="0" applyNumberFormat="1" applyFont="1" applyFill="1" applyBorder="1" applyAlignment="1">
      <alignment horizontal="center" vertical="center"/>
    </xf>
    <xf numFmtId="176" fontId="115" fillId="0" borderId="0" xfId="0" applyFont="1" applyFill="1" applyBorder="1" applyAlignment="1">
      <alignment vertical="center"/>
    </xf>
    <xf numFmtId="176" fontId="115" fillId="0" borderId="0" xfId="0" applyFont="1" applyFill="1" applyAlignment="1">
      <alignment vertical="center"/>
    </xf>
    <xf numFmtId="0" fontId="108" fillId="0" borderId="17" xfId="0" applyNumberFormat="1" applyFont="1" applyFill="1" applyBorder="1" applyAlignment="1">
      <alignment horizontal="center" vertical="center"/>
    </xf>
    <xf numFmtId="176" fontId="117" fillId="0" borderId="9" xfId="0" applyFont="1" applyBorder="1" applyAlignment="1">
      <alignment vertical="center"/>
    </xf>
    <xf numFmtId="176" fontId="115" fillId="0" borderId="9" xfId="0" applyNumberFormat="1" applyFont="1" applyFill="1" applyBorder="1" applyAlignment="1">
      <alignment horizontal="left" vertical="center"/>
    </xf>
    <xf numFmtId="176" fontId="109" fillId="0" borderId="17" xfId="0" applyFont="1" applyFill="1" applyBorder="1" applyAlignment="1">
      <alignment horizontal="center" vertical="center"/>
    </xf>
    <xf numFmtId="176" fontId="115" fillId="0" borderId="0" xfId="0" applyFont="1" applyFill="1" applyAlignment="1">
      <alignment vertical="center"/>
    </xf>
    <xf numFmtId="176" fontId="115" fillId="0" borderId="0" xfId="0" applyNumberFormat="1" applyFont="1" applyFill="1" applyBorder="1" applyAlignment="1">
      <alignment horizontal="left" vertical="center"/>
    </xf>
    <xf numFmtId="176" fontId="115" fillId="0" borderId="9" xfId="0" applyNumberFormat="1" applyFont="1" applyFill="1" applyBorder="1" applyAlignment="1">
      <alignment horizontal="left" vertical="center"/>
    </xf>
    <xf numFmtId="176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6" fontId="115" fillId="0" borderId="0" xfId="0" applyFont="1" applyFill="1" applyBorder="1" applyAlignment="1">
      <alignment vertical="center"/>
    </xf>
    <xf numFmtId="176" fontId="108" fillId="0" borderId="26" xfId="0" applyFont="1" applyFill="1" applyBorder="1" applyAlignment="1">
      <alignment horizontal="center" vertical="center"/>
    </xf>
    <xf numFmtId="176" fontId="118" fillId="0" borderId="24" xfId="0" applyFont="1" applyFill="1" applyBorder="1" applyAlignment="1">
      <alignment horizontal="center" vertical="center"/>
    </xf>
    <xf numFmtId="11" fontId="108" fillId="0" borderId="24" xfId="0" applyNumberFormat="1" applyFont="1" applyFill="1" applyBorder="1" applyAlignment="1">
      <alignment horizontal="center" vertical="center"/>
    </xf>
    <xf numFmtId="16" fontId="108" fillId="0" borderId="17" xfId="0" applyNumberFormat="1" applyFont="1" applyFill="1" applyBorder="1" applyAlignment="1">
      <alignment horizontal="center" vertical="center"/>
    </xf>
    <xf numFmtId="176" fontId="110" fillId="0" borderId="0" xfId="0" applyNumberFormat="1" applyFont="1" applyFill="1" applyBorder="1" applyAlignment="1">
      <alignment horizontal="left" vertical="center"/>
    </xf>
    <xf numFmtId="176" fontId="23" fillId="0" borderId="9" xfId="0" applyNumberFormat="1" applyFont="1" applyFill="1" applyBorder="1" applyAlignment="1">
      <alignment horizontal="left" vertical="center"/>
    </xf>
    <xf numFmtId="176" fontId="114" fillId="0" borderId="18" xfId="0" applyFont="1" applyFill="1" applyBorder="1" applyAlignment="1">
      <alignment horizontal="center" vertical="center"/>
    </xf>
    <xf numFmtId="16" fontId="15" fillId="0" borderId="18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6" fontId="15" fillId="0" borderId="25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left" vertical="center"/>
    </xf>
    <xf numFmtId="176" fontId="116" fillId="0" borderId="9" xfId="0" applyFont="1" applyFill="1" applyBorder="1" applyAlignment="1">
      <alignment vertical="center"/>
    </xf>
    <xf numFmtId="176" fontId="114" fillId="0" borderId="9" xfId="0" applyFont="1" applyFill="1" applyBorder="1" applyAlignment="1">
      <alignment horizontal="center" vertical="center" wrapText="1"/>
    </xf>
    <xf numFmtId="176" fontId="114" fillId="0" borderId="9" xfId="0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vertical="center"/>
    </xf>
    <xf numFmtId="176" fontId="25" fillId="0" borderId="26" xfId="0" applyFont="1" applyFill="1" applyBorder="1" applyAlignment="1">
      <alignment horizontal="center" vertical="center"/>
    </xf>
    <xf numFmtId="176" fontId="25" fillId="0" borderId="24" xfId="0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16" fontId="25" fillId="0" borderId="24" xfId="0" applyNumberFormat="1" applyFont="1" applyFill="1" applyBorder="1" applyAlignment="1">
      <alignment horizontal="center" vertical="center"/>
    </xf>
    <xf numFmtId="16" fontId="25" fillId="0" borderId="17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vertical="center"/>
    </xf>
    <xf numFmtId="176" fontId="115" fillId="0" borderId="0" xfId="0" applyFont="1" applyFill="1" applyAlignment="1">
      <alignment vertical="center"/>
    </xf>
    <xf numFmtId="176" fontId="119" fillId="0" borderId="10" xfId="0" applyFont="1" applyFill="1" applyBorder="1" applyAlignment="1">
      <alignment horizontal="center" vertical="center" wrapText="1"/>
    </xf>
    <xf numFmtId="176" fontId="108" fillId="0" borderId="28" xfId="0" applyNumberFormat="1" applyFont="1" applyFill="1" applyBorder="1" applyAlignment="1">
      <alignment horizontal="center" vertical="center"/>
    </xf>
    <xf numFmtId="176" fontId="107" fillId="0" borderId="29" xfId="0" applyFont="1" applyFill="1" applyBorder="1" applyAlignment="1">
      <alignment horizontal="center" vertical="center"/>
    </xf>
    <xf numFmtId="176" fontId="107" fillId="0" borderId="30" xfId="0" applyFont="1" applyFill="1" applyBorder="1" applyAlignment="1">
      <alignment horizontal="center" vertical="center"/>
    </xf>
    <xf numFmtId="11" fontId="107" fillId="0" borderId="30" xfId="0" applyNumberFormat="1" applyFont="1" applyFill="1" applyBorder="1" applyAlignment="1">
      <alignment horizontal="center" vertical="center"/>
    </xf>
    <xf numFmtId="176" fontId="107" fillId="0" borderId="30" xfId="0" applyNumberFormat="1" applyFont="1" applyFill="1" applyBorder="1" applyAlignment="1">
      <alignment horizontal="center" vertical="center"/>
    </xf>
    <xf numFmtId="16" fontId="107" fillId="0" borderId="30" xfId="0" applyNumberFormat="1" applyFont="1" applyFill="1" applyBorder="1" applyAlignment="1">
      <alignment horizontal="center" vertical="center"/>
    </xf>
    <xf numFmtId="16" fontId="107" fillId="0" borderId="31" xfId="0" applyNumberFormat="1" applyFont="1" applyFill="1" applyBorder="1" applyAlignment="1">
      <alignment horizontal="center" vertical="center"/>
    </xf>
    <xf numFmtId="176" fontId="110" fillId="0" borderId="0" xfId="0" applyFont="1" applyFill="1" applyAlignment="1">
      <alignment vertical="center"/>
    </xf>
    <xf numFmtId="176" fontId="21" fillId="0" borderId="20" xfId="0" applyFont="1" applyFill="1" applyBorder="1" applyAlignment="1">
      <alignment horizontal="center" vertical="center"/>
    </xf>
    <xf numFmtId="176" fontId="107" fillId="0" borderId="24" xfId="0" applyNumberFormat="1" applyFont="1" applyFill="1" applyBorder="1" applyAlignment="1">
      <alignment horizontal="center" vertical="center"/>
    </xf>
    <xf numFmtId="176" fontId="115" fillId="0" borderId="0" xfId="0" applyNumberFormat="1" applyFont="1" applyFill="1" applyBorder="1" applyAlignment="1">
      <alignment horizontal="left" vertical="center"/>
    </xf>
    <xf numFmtId="176" fontId="116" fillId="0" borderId="10" xfId="0" applyFont="1" applyFill="1" applyBorder="1" applyAlignment="1">
      <alignment horizontal="center" vertical="center" wrapText="1"/>
    </xf>
    <xf numFmtId="176" fontId="4" fillId="0" borderId="10" xfId="0" applyFont="1" applyFill="1" applyBorder="1" applyAlignment="1">
      <alignment horizontal="center" vertical="center"/>
    </xf>
    <xf numFmtId="176" fontId="4" fillId="0" borderId="32" xfId="0" applyFont="1" applyFill="1" applyBorder="1" applyAlignment="1">
      <alignment horizontal="center" vertical="center"/>
    </xf>
    <xf numFmtId="176" fontId="4" fillId="0" borderId="20" xfId="0" applyFont="1" applyFill="1" applyBorder="1" applyAlignment="1">
      <alignment horizontal="center" vertical="center"/>
    </xf>
    <xf numFmtId="176" fontId="4" fillId="0" borderId="21" xfId="0" applyFont="1" applyFill="1" applyBorder="1" applyAlignment="1">
      <alignment horizontal="center" vertical="center"/>
    </xf>
    <xf numFmtId="176" fontId="13" fillId="33" borderId="33" xfId="0" applyFont="1" applyFill="1" applyBorder="1" applyAlignment="1">
      <alignment horizontal="center" vertical="center"/>
    </xf>
    <xf numFmtId="176" fontId="117" fillId="33" borderId="34" xfId="0" applyFont="1" applyFill="1" applyBorder="1" applyAlignment="1">
      <alignment horizontal="center" vertical="center"/>
    </xf>
    <xf numFmtId="176" fontId="117" fillId="33" borderId="35" xfId="0" applyFont="1" applyFill="1" applyBorder="1" applyAlignment="1">
      <alignment vertical="center"/>
    </xf>
    <xf numFmtId="176" fontId="117" fillId="33" borderId="36" xfId="0" applyFont="1" applyFill="1" applyBorder="1" applyAlignment="1">
      <alignment horizontal="center" vertical="center"/>
    </xf>
    <xf numFmtId="176" fontId="117" fillId="33" borderId="37" xfId="0" applyFont="1" applyFill="1" applyBorder="1" applyAlignment="1">
      <alignment horizontal="center" vertical="center"/>
    </xf>
    <xf numFmtId="176" fontId="117" fillId="33" borderId="38" xfId="0" applyFont="1" applyFill="1" applyBorder="1" applyAlignment="1">
      <alignment vertical="center"/>
    </xf>
    <xf numFmtId="176" fontId="4" fillId="0" borderId="10" xfId="0" applyFont="1" applyFill="1" applyBorder="1" applyAlignment="1">
      <alignment horizontal="center" vertical="center" wrapText="1"/>
    </xf>
    <xf numFmtId="176" fontId="120" fillId="0" borderId="10" xfId="0" applyFont="1" applyFill="1" applyBorder="1" applyAlignment="1">
      <alignment horizontal="center" vertical="center" wrapText="1"/>
    </xf>
    <xf numFmtId="176" fontId="4" fillId="0" borderId="30" xfId="0" applyFont="1" applyFill="1" applyBorder="1" applyAlignment="1">
      <alignment horizontal="center" vertical="center"/>
    </xf>
    <xf numFmtId="176" fontId="13" fillId="34" borderId="33" xfId="0" applyFont="1" applyFill="1" applyBorder="1" applyAlignment="1">
      <alignment horizontal="center" vertical="center"/>
    </xf>
    <xf numFmtId="176" fontId="117" fillId="0" borderId="34" xfId="0" applyFont="1" applyBorder="1" applyAlignment="1">
      <alignment vertical="center"/>
    </xf>
    <xf numFmtId="176" fontId="117" fillId="0" borderId="35" xfId="0" applyFont="1" applyBorder="1" applyAlignment="1">
      <alignment vertical="center"/>
    </xf>
    <xf numFmtId="176" fontId="117" fillId="0" borderId="9" xfId="0" applyFont="1" applyBorder="1" applyAlignment="1">
      <alignment vertical="center"/>
    </xf>
    <xf numFmtId="176" fontId="117" fillId="0" borderId="0" xfId="0" applyFont="1" applyBorder="1" applyAlignment="1">
      <alignment vertical="center"/>
    </xf>
    <xf numFmtId="176" fontId="117" fillId="0" borderId="39" xfId="0" applyFont="1" applyBorder="1" applyAlignment="1">
      <alignment vertical="center"/>
    </xf>
    <xf numFmtId="176" fontId="4" fillId="0" borderId="40" xfId="0" applyFont="1" applyFill="1" applyBorder="1" applyAlignment="1">
      <alignment horizontal="center" vertical="center" wrapText="1"/>
    </xf>
    <xf numFmtId="176" fontId="120" fillId="0" borderId="40" xfId="0" applyFont="1" applyFill="1" applyBorder="1" applyAlignment="1">
      <alignment horizontal="center" vertical="center" wrapText="1"/>
    </xf>
    <xf numFmtId="176" fontId="120" fillId="0" borderId="30" xfId="0" applyFont="1" applyFill="1" applyBorder="1" applyAlignment="1">
      <alignment horizontal="center" vertical="center" wrapText="1"/>
    </xf>
    <xf numFmtId="176" fontId="117" fillId="0" borderId="36" xfId="0" applyFont="1" applyBorder="1" applyAlignment="1">
      <alignment vertical="center"/>
    </xf>
    <xf numFmtId="176" fontId="117" fillId="0" borderId="37" xfId="0" applyFont="1" applyBorder="1" applyAlignment="1">
      <alignment vertical="center"/>
    </xf>
    <xf numFmtId="176" fontId="117" fillId="0" borderId="38" xfId="0" applyFont="1" applyBorder="1" applyAlignment="1">
      <alignment vertical="center"/>
    </xf>
    <xf numFmtId="176" fontId="4" fillId="0" borderId="41" xfId="0" applyFont="1" applyFill="1" applyBorder="1" applyAlignment="1">
      <alignment horizontal="center" vertical="center"/>
    </xf>
    <xf numFmtId="176" fontId="120" fillId="0" borderId="42" xfId="0" applyFont="1" applyFill="1" applyBorder="1" applyAlignment="1">
      <alignment vertical="center"/>
    </xf>
    <xf numFmtId="176" fontId="120" fillId="0" borderId="43" xfId="0" applyFont="1" applyFill="1" applyBorder="1" applyAlignment="1">
      <alignment vertical="center"/>
    </xf>
    <xf numFmtId="176" fontId="4" fillId="0" borderId="16" xfId="0" applyFont="1" applyFill="1" applyBorder="1" applyAlignment="1">
      <alignment horizontal="center" vertical="center"/>
    </xf>
    <xf numFmtId="176" fontId="120" fillId="0" borderId="10" xfId="0" applyFont="1" applyFill="1" applyBorder="1" applyAlignment="1">
      <alignment vertical="center"/>
    </xf>
    <xf numFmtId="176" fontId="120" fillId="0" borderId="11" xfId="0" applyFont="1" applyFill="1" applyBorder="1" applyAlignment="1">
      <alignment vertical="center"/>
    </xf>
    <xf numFmtId="176" fontId="4" fillId="0" borderId="29" xfId="0" applyFont="1" applyFill="1" applyBorder="1" applyAlignment="1">
      <alignment horizontal="center" vertical="center"/>
    </xf>
    <xf numFmtId="176" fontId="120" fillId="0" borderId="43" xfId="0" applyFont="1" applyBorder="1" applyAlignment="1">
      <alignment vertical="center"/>
    </xf>
    <xf numFmtId="176" fontId="3" fillId="0" borderId="0" xfId="0" applyFont="1" applyFill="1" applyBorder="1" applyAlignment="1">
      <alignment horizontal="center"/>
    </xf>
    <xf numFmtId="176" fontId="13" fillId="9" borderId="33" xfId="0" applyFont="1" applyFill="1" applyBorder="1" applyAlignment="1">
      <alignment horizontal="center" vertical="center"/>
    </xf>
    <xf numFmtId="176" fontId="13" fillId="9" borderId="34" xfId="0" applyFont="1" applyFill="1" applyBorder="1" applyAlignment="1">
      <alignment horizontal="center" vertical="center"/>
    </xf>
    <xf numFmtId="176" fontId="117" fillId="9" borderId="34" xfId="0" applyFont="1" applyFill="1" applyBorder="1" applyAlignment="1">
      <alignment vertical="center"/>
    </xf>
    <xf numFmtId="176" fontId="117" fillId="9" borderId="35" xfId="0" applyFont="1" applyFill="1" applyBorder="1" applyAlignment="1">
      <alignment vertical="center"/>
    </xf>
    <xf numFmtId="176" fontId="13" fillId="9" borderId="36" xfId="0" applyFont="1" applyFill="1" applyBorder="1" applyAlignment="1">
      <alignment horizontal="center" vertical="center"/>
    </xf>
    <xf numFmtId="176" fontId="13" fillId="9" borderId="37" xfId="0" applyFont="1" applyFill="1" applyBorder="1" applyAlignment="1">
      <alignment horizontal="center" vertical="center"/>
    </xf>
    <xf numFmtId="176" fontId="117" fillId="9" borderId="37" xfId="0" applyFont="1" applyFill="1" applyBorder="1" applyAlignment="1">
      <alignment vertical="center"/>
    </xf>
    <xf numFmtId="176" fontId="117" fillId="9" borderId="38" xfId="0" applyFont="1" applyFill="1" applyBorder="1" applyAlignment="1">
      <alignment vertical="center"/>
    </xf>
    <xf numFmtId="176" fontId="13" fillId="34" borderId="34" xfId="0" applyFont="1" applyFill="1" applyBorder="1" applyAlignment="1">
      <alignment horizontal="center" vertical="center"/>
    </xf>
    <xf numFmtId="176" fontId="13" fillId="34" borderId="36" xfId="0" applyFont="1" applyFill="1" applyBorder="1" applyAlignment="1">
      <alignment horizontal="center" vertical="center"/>
    </xf>
    <xf numFmtId="176" fontId="13" fillId="34" borderId="37" xfId="0" applyFont="1" applyFill="1" applyBorder="1" applyAlignment="1">
      <alignment horizontal="center" vertical="center"/>
    </xf>
    <xf numFmtId="176" fontId="4" fillId="0" borderId="44" xfId="0" applyFont="1" applyFill="1" applyBorder="1" applyAlignment="1">
      <alignment horizontal="center" vertical="center"/>
    </xf>
    <xf numFmtId="176" fontId="4" fillId="0" borderId="42" xfId="0" applyFont="1" applyFill="1" applyBorder="1" applyAlignment="1">
      <alignment horizontal="center" vertical="center"/>
    </xf>
    <xf numFmtId="58" fontId="18" fillId="0" borderId="0" xfId="0" applyNumberFormat="1" applyFont="1" applyFill="1" applyAlignment="1">
      <alignment horizontal="left" vertical="center"/>
    </xf>
    <xf numFmtId="176" fontId="4" fillId="0" borderId="45" xfId="0" applyFont="1" applyFill="1" applyBorder="1" applyAlignment="1">
      <alignment horizontal="center" vertical="center"/>
    </xf>
    <xf numFmtId="176" fontId="120" fillId="0" borderId="42" xfId="0" applyFont="1" applyBorder="1" applyAlignment="1">
      <alignment vertical="center"/>
    </xf>
    <xf numFmtId="176" fontId="13" fillId="33" borderId="34" xfId="0" applyFont="1" applyFill="1" applyBorder="1" applyAlignment="1">
      <alignment horizontal="center" vertical="center"/>
    </xf>
    <xf numFmtId="176" fontId="13" fillId="33" borderId="36" xfId="0" applyFont="1" applyFill="1" applyBorder="1" applyAlignment="1">
      <alignment horizontal="center" vertical="center"/>
    </xf>
    <xf numFmtId="176" fontId="13" fillId="33" borderId="37" xfId="0" applyFont="1" applyFill="1" applyBorder="1" applyAlignment="1">
      <alignment horizontal="center" vertical="center"/>
    </xf>
    <xf numFmtId="176" fontId="4" fillId="0" borderId="45" xfId="0" applyFont="1" applyFill="1" applyBorder="1" applyAlignment="1">
      <alignment horizontal="center" vertical="center" wrapText="1"/>
    </xf>
    <xf numFmtId="176" fontId="21" fillId="0" borderId="41" xfId="0" applyFont="1" applyFill="1" applyBorder="1" applyAlignment="1">
      <alignment horizontal="center"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21" fillId="0" borderId="44" xfId="0" applyFont="1" applyFill="1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6" xfId="0" applyBorder="1" applyAlignment="1">
      <alignment vertical="center"/>
    </xf>
    <xf numFmtId="176" fontId="13" fillId="35" borderId="33" xfId="0" applyFont="1" applyFill="1" applyBorder="1" applyAlignment="1">
      <alignment horizontal="center" vertical="center"/>
    </xf>
    <xf numFmtId="176" fontId="117" fillId="0" borderId="34" xfId="0" applyFont="1" applyBorder="1" applyAlignment="1">
      <alignment horizontal="center" vertical="center"/>
    </xf>
    <xf numFmtId="176" fontId="0" fillId="0" borderId="35" xfId="0" applyBorder="1" applyAlignment="1">
      <alignment vertical="center"/>
    </xf>
    <xf numFmtId="176" fontId="117" fillId="0" borderId="36" xfId="0" applyFont="1" applyBorder="1" applyAlignment="1">
      <alignment horizontal="center" vertical="center"/>
    </xf>
    <xf numFmtId="176" fontId="117" fillId="0" borderId="37" xfId="0" applyFont="1" applyBorder="1" applyAlignment="1">
      <alignment horizontal="center" vertical="center"/>
    </xf>
    <xf numFmtId="176" fontId="0" fillId="0" borderId="38" xfId="0" applyBorder="1" applyAlignment="1">
      <alignment vertical="center"/>
    </xf>
    <xf numFmtId="176" fontId="21" fillId="0" borderId="29" xfId="0" applyFont="1" applyFill="1" applyBorder="1" applyAlignment="1">
      <alignment horizontal="center" vertical="center"/>
    </xf>
    <xf numFmtId="176" fontId="21" fillId="0" borderId="20" xfId="0" applyFont="1" applyFill="1" applyBorder="1" applyAlignment="1">
      <alignment horizontal="center" vertical="center"/>
    </xf>
    <xf numFmtId="176" fontId="21" fillId="0" borderId="30" xfId="0" applyFont="1" applyFill="1" applyBorder="1" applyAlignment="1">
      <alignment horizontal="center" vertical="center"/>
    </xf>
    <xf numFmtId="176" fontId="21" fillId="0" borderId="10" xfId="0" applyFont="1" applyFill="1" applyBorder="1" applyAlignment="1">
      <alignment horizontal="center" vertical="center"/>
    </xf>
    <xf numFmtId="176" fontId="21" fillId="0" borderId="40" xfId="0" applyFont="1" applyFill="1" applyBorder="1" applyAlignment="1">
      <alignment horizontal="center" vertical="center" wrapText="1"/>
    </xf>
    <xf numFmtId="176" fontId="116" fillId="0" borderId="40" xfId="0" applyFont="1" applyFill="1" applyBorder="1" applyAlignment="1">
      <alignment horizontal="center" vertical="center" wrapText="1"/>
    </xf>
    <xf numFmtId="176" fontId="116" fillId="0" borderId="30" xfId="0" applyFont="1" applyFill="1" applyBorder="1" applyAlignment="1">
      <alignment horizontal="center" vertical="center" wrapText="1"/>
    </xf>
    <xf numFmtId="176" fontId="21" fillId="0" borderId="47" xfId="0" applyFont="1" applyFill="1" applyBorder="1" applyAlignment="1">
      <alignment horizontal="center" vertical="center"/>
    </xf>
    <xf numFmtId="176" fontId="116" fillId="0" borderId="30" xfId="0" applyFont="1" applyFill="1" applyBorder="1" applyAlignment="1">
      <alignment horizontal="center" vertical="center"/>
    </xf>
    <xf numFmtId="176" fontId="116" fillId="0" borderId="30" xfId="0" applyFont="1" applyFill="1" applyBorder="1" applyAlignment="1">
      <alignment vertical="center"/>
    </xf>
    <xf numFmtId="176" fontId="116" fillId="0" borderId="31" xfId="0" applyFont="1" applyFill="1" applyBorder="1" applyAlignment="1">
      <alignment vertical="center"/>
    </xf>
    <xf numFmtId="176" fontId="116" fillId="0" borderId="42" xfId="0" applyFont="1" applyBorder="1" applyAlignment="1">
      <alignment horizontal="center" vertical="center"/>
    </xf>
    <xf numFmtId="176" fontId="116" fillId="0" borderId="43" xfId="0" applyFont="1" applyBorder="1" applyAlignment="1">
      <alignment vertical="center"/>
    </xf>
    <xf numFmtId="176" fontId="114" fillId="0" borderId="44" xfId="0" applyFont="1" applyFill="1" applyBorder="1" applyAlignment="1">
      <alignment horizontal="center" vertical="center"/>
    </xf>
    <xf numFmtId="176" fontId="12" fillId="0" borderId="44" xfId="0" applyFont="1" applyFill="1" applyBorder="1" applyAlignment="1">
      <alignment horizontal="center" vertical="center"/>
    </xf>
    <xf numFmtId="176" fontId="12" fillId="0" borderId="47" xfId="0" applyFont="1" applyFill="1" applyBorder="1" applyAlignment="1">
      <alignment horizontal="center" vertical="center"/>
    </xf>
    <xf numFmtId="176" fontId="121" fillId="0" borderId="30" xfId="0" applyFont="1" applyFill="1" applyBorder="1" applyAlignment="1">
      <alignment horizontal="center" vertical="center"/>
    </xf>
    <xf numFmtId="176" fontId="121" fillId="0" borderId="30" xfId="0" applyFont="1" applyFill="1" applyBorder="1" applyAlignment="1">
      <alignment vertical="center"/>
    </xf>
    <xf numFmtId="176" fontId="121" fillId="0" borderId="31" xfId="0" applyFont="1" applyFill="1" applyBorder="1" applyAlignment="1">
      <alignment vertical="center"/>
    </xf>
    <xf numFmtId="176" fontId="21" fillId="0" borderId="32" xfId="0" applyFont="1" applyFill="1" applyBorder="1" applyAlignment="1">
      <alignment horizontal="center" vertical="center"/>
    </xf>
    <xf numFmtId="176" fontId="21" fillId="0" borderId="44" xfId="0" applyFont="1" applyFill="1" applyBorder="1" applyAlignment="1">
      <alignment horizontal="center" vertical="center" wrapText="1"/>
    </xf>
    <xf numFmtId="176" fontId="116" fillId="0" borderId="10" xfId="0" applyFont="1" applyFill="1" applyBorder="1" applyAlignment="1">
      <alignment horizontal="center" vertical="center" wrapText="1"/>
    </xf>
    <xf numFmtId="176" fontId="21" fillId="0" borderId="45" xfId="0" applyFont="1" applyFill="1" applyBorder="1" applyAlignment="1">
      <alignment horizontal="center" vertical="center" wrapText="1"/>
    </xf>
    <xf numFmtId="176" fontId="0" fillId="0" borderId="34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116" fillId="0" borderId="42" xfId="0" applyFont="1" applyFill="1" applyBorder="1" applyAlignment="1">
      <alignment horizontal="center" vertical="center"/>
    </xf>
    <xf numFmtId="176" fontId="116" fillId="0" borderId="42" xfId="0" applyFont="1" applyFill="1" applyBorder="1" applyAlignment="1">
      <alignment vertical="center"/>
    </xf>
    <xf numFmtId="176" fontId="119" fillId="0" borderId="44" xfId="0" applyFont="1" applyFill="1" applyBorder="1" applyAlignment="1">
      <alignment horizontal="center" vertical="center"/>
    </xf>
    <xf numFmtId="176" fontId="114" fillId="0" borderId="48" xfId="0" applyFont="1" applyFill="1" applyBorder="1" applyAlignment="1">
      <alignment horizontal="center" vertical="center" wrapText="1"/>
    </xf>
    <xf numFmtId="176" fontId="122" fillId="0" borderId="48" xfId="0" applyFont="1" applyFill="1" applyBorder="1" applyAlignment="1">
      <alignment horizontal="center" vertical="center"/>
    </xf>
    <xf numFmtId="176" fontId="123" fillId="0" borderId="48" xfId="0" applyFont="1" applyFill="1" applyBorder="1" applyAlignment="1">
      <alignment vertical="center"/>
    </xf>
    <xf numFmtId="176" fontId="115" fillId="0" borderId="48" xfId="0" applyNumberFormat="1" applyFont="1" applyFill="1" applyBorder="1" applyAlignment="1">
      <alignment horizontal="left" vertical="center"/>
    </xf>
    <xf numFmtId="176" fontId="107" fillId="0" borderId="0" xfId="0" applyFont="1" applyBorder="1" applyAlignment="1">
      <alignment vertical="center"/>
    </xf>
    <xf numFmtId="176" fontId="115" fillId="0" borderId="0" xfId="0" applyNumberFormat="1" applyFont="1" applyFill="1" applyBorder="1" applyAlignment="1">
      <alignment horizontal="left" vertical="center"/>
    </xf>
    <xf numFmtId="176" fontId="24" fillId="0" borderId="9" xfId="0" applyNumberFormat="1" applyFont="1" applyFill="1" applyBorder="1" applyAlignment="1">
      <alignment horizontal="left"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6" xfId="33"/>
    <cellStyle name="Normal 67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2 2" xfId="42"/>
    <cellStyle name="常规 10 2 2 7" xfId="43"/>
    <cellStyle name="常规 2" xfId="44"/>
    <cellStyle name="常规 3" xfId="45"/>
    <cellStyle name="常规 4" xfId="46"/>
    <cellStyle name="常规 5" xfId="47"/>
    <cellStyle name="常规 50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一般_ACS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1</xdr:col>
      <xdr:colOff>2924175</xdr:colOff>
      <xdr:row>3</xdr:row>
      <xdr:rowOff>190500</xdr:rowOff>
    </xdr:to>
    <xdr:pic>
      <xdr:nvPicPr>
        <xdr:cNvPr id="1" name="图片 4" descr="cid:image001.png@01CE5094.A0F7F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933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19050</xdr:rowOff>
    </xdr:from>
    <xdr:to>
      <xdr:col>9</xdr:col>
      <xdr:colOff>104775</xdr:colOff>
      <xdr:row>8</xdr:row>
      <xdr:rowOff>171450</xdr:rowOff>
    </xdr:to>
    <xdr:sp>
      <xdr:nvSpPr>
        <xdr:cNvPr id="2" name="双波形 4"/>
        <xdr:cNvSpPr>
          <a:spLocks/>
        </xdr:cNvSpPr>
      </xdr:nvSpPr>
      <xdr:spPr>
        <a:xfrm>
          <a:off x="13230225" y="19050"/>
          <a:ext cx="5076825" cy="2447925"/>
        </a:xfrm>
        <a:prstGeom prst="doubleWave">
          <a:avLst>
            <a:gd name="adj" fmla="val -43750"/>
          </a:avLst>
        </a:prstGeom>
        <a:solidFill>
          <a:srgbClr val="BDE1C1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500" b="1" i="0" u="none" baseline="0">
              <a:solidFill>
                <a:srgbClr val="FF0000"/>
              </a:solidFill>
            </a:rPr>
            <a:t>新增东南亚航线</a:t>
          </a:r>
          <a:r>
            <a:rPr lang="en-US" cap="none" sz="3500" b="1" i="0" u="none" baseline="0">
              <a:solidFill>
                <a:srgbClr val="FF0000"/>
              </a:solidFill>
            </a:rPr>
            <a:t>CT5
</a:t>
          </a:r>
          <a:r>
            <a:rPr lang="en-US" cap="none" sz="3500" b="1" i="0" u="none" baseline="0">
              <a:solidFill>
                <a:srgbClr val="FF0000"/>
              </a:solidFill>
            </a:rPr>
            <a:t>直航西哈努克</a:t>
          </a:r>
          <a:r>
            <a:rPr lang="en-US" cap="none" sz="3500" b="1" i="0" u="none" baseline="0">
              <a:solidFill>
                <a:srgbClr val="FF0000"/>
              </a:solidFill>
            </a:rPr>
            <a:t>&amp;</a:t>
          </a:r>
          <a:r>
            <a:rPr lang="en-US" cap="none" sz="3500" b="1" i="0" u="none" baseline="0">
              <a:solidFill>
                <a:srgbClr val="FF0000"/>
              </a:solidFill>
            </a:rPr>
            <a:t>泰国</a:t>
          </a:r>
          <a:r>
            <a:rPr lang="en-US" cap="none" sz="3500" b="1" i="0" u="none" baseline="0">
              <a:solidFill>
                <a:srgbClr val="FF0000"/>
              </a:solidFill>
            </a:rPr>
            <a:t> </a:t>
          </a:r>
          <a:r>
            <a:rPr lang="en-US" cap="none" sz="3500" b="1" i="0" u="none" baseline="0">
              <a:solidFill>
                <a:srgbClr val="FF0000"/>
              </a:solidFill>
            </a:rPr>
            <a:t>
</a:t>
          </a:r>
          <a:r>
            <a:rPr lang="en-US" cap="none" sz="3500" b="1" i="0" u="none" baseline="0">
              <a:solidFill>
                <a:srgbClr val="FF0000"/>
              </a:solidFill>
            </a:rPr>
            <a:t>首航</a:t>
          </a:r>
          <a:r>
            <a:rPr lang="en-US" cap="none" sz="3500" b="1" i="0" u="none" baseline="0">
              <a:solidFill>
                <a:srgbClr val="FF0000"/>
              </a:solidFill>
            </a:rPr>
            <a:t>ETD SHA:Dec.3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2</xdr:col>
      <xdr:colOff>1543050</xdr:colOff>
      <xdr:row>4</xdr:row>
      <xdr:rowOff>76200</xdr:rowOff>
    </xdr:to>
    <xdr:pic>
      <xdr:nvPicPr>
        <xdr:cNvPr id="1" name="图片 4" descr="cid:image001.png@01CE5094.A0F7F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492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647700</xdr:colOff>
      <xdr:row>2</xdr:row>
      <xdr:rowOff>123825</xdr:rowOff>
    </xdr:from>
    <xdr:to>
      <xdr:col>10</xdr:col>
      <xdr:colOff>2809875</xdr:colOff>
      <xdr:row>8</xdr:row>
      <xdr:rowOff>19050</xdr:rowOff>
    </xdr:to>
    <xdr:sp>
      <xdr:nvSpPr>
        <xdr:cNvPr id="2" name="双波形 4"/>
        <xdr:cNvSpPr>
          <a:spLocks/>
        </xdr:cNvSpPr>
      </xdr:nvSpPr>
      <xdr:spPr>
        <a:xfrm>
          <a:off x="20183475" y="504825"/>
          <a:ext cx="5200650" cy="2124075"/>
        </a:xfrm>
        <a:prstGeom prst="doubleWave">
          <a:avLst>
            <a:gd name="adj1" fmla="val -43750"/>
            <a:gd name="adj2" fmla="val 282"/>
          </a:avLst>
        </a:prstGeom>
        <a:solidFill>
          <a:srgbClr val="BDE1C1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1" i="0" u="none" baseline="0">
              <a:solidFill>
                <a:srgbClr val="FF0000"/>
              </a:solidFill>
            </a:rPr>
            <a:t>新增东印航线</a:t>
          </a:r>
          <a:r>
            <a:rPr lang="en-US" cap="none" sz="4000" b="1" i="0" u="none" baseline="0">
              <a:solidFill>
                <a:srgbClr val="FF0000"/>
              </a:solidFill>
            </a:rPr>
            <a:t>CI5
</a:t>
          </a:r>
          <a:r>
            <a:rPr lang="en-US" cap="none" sz="4000" b="1" i="0" u="none" baseline="0">
              <a:solidFill>
                <a:srgbClr val="FF0000"/>
              </a:solidFill>
            </a:rPr>
            <a:t>首航</a:t>
          </a:r>
          <a:r>
            <a:rPr lang="en-US" cap="none" sz="4000" b="1" i="0" u="none" baseline="0">
              <a:solidFill>
                <a:srgbClr val="FF0000"/>
              </a:solidFill>
            </a:rPr>
            <a:t>ETD SHA:Dec.19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zoomScale="55" zoomScaleNormal="55" zoomScaleSheetLayoutView="55" workbookViewId="0" topLeftCell="A77">
      <selection activeCell="B88" sqref="B88"/>
    </sheetView>
  </sheetViews>
  <sheetFormatPr defaultColWidth="9.140625" defaultRowHeight="15"/>
  <cols>
    <col min="1" max="1" width="3.421875" style="6" customWidth="1"/>
    <col min="2" max="2" width="55.57421875" style="6" customWidth="1"/>
    <col min="3" max="4" width="25.57421875" style="6" customWidth="1"/>
    <col min="5" max="6" width="20.57421875" style="6" customWidth="1"/>
    <col min="7" max="10" width="40.57421875" style="6" customWidth="1"/>
    <col min="11" max="11" width="40.57421875" style="7" customWidth="1"/>
    <col min="12" max="12" width="15.57421875" style="7" customWidth="1"/>
    <col min="13" max="13" width="10.00390625" style="8" customWidth="1"/>
    <col min="14" max="23" width="9.00390625" style="8" customWidth="1"/>
    <col min="24" max="29" width="9.00390625" style="7" customWidth="1"/>
    <col min="30" max="16384" width="9.00390625" style="6" customWidth="1"/>
  </cols>
  <sheetData>
    <row r="1" spans="2:9" ht="15">
      <c r="B1" s="250" t="s">
        <v>0</v>
      </c>
      <c r="C1" s="250"/>
      <c r="D1" s="250"/>
      <c r="E1" s="250"/>
      <c r="F1" s="250"/>
      <c r="G1" s="250"/>
      <c r="H1" s="250"/>
      <c r="I1" s="7"/>
    </row>
    <row r="2" spans="2:9" ht="15">
      <c r="B2" s="250"/>
      <c r="C2" s="250"/>
      <c r="D2" s="250"/>
      <c r="E2" s="250"/>
      <c r="F2" s="250"/>
      <c r="G2" s="250"/>
      <c r="H2" s="250"/>
      <c r="I2" s="7"/>
    </row>
    <row r="3" spans="2:9" ht="15">
      <c r="B3" s="250"/>
      <c r="C3" s="250"/>
      <c r="D3" s="250"/>
      <c r="E3" s="250"/>
      <c r="F3" s="250"/>
      <c r="G3" s="250"/>
      <c r="H3" s="250"/>
      <c r="I3" s="7"/>
    </row>
    <row r="4" spans="2:9" ht="27" customHeight="1">
      <c r="B4" s="250"/>
      <c r="C4" s="250"/>
      <c r="D4" s="250"/>
      <c r="E4" s="250"/>
      <c r="F4" s="250"/>
      <c r="G4" s="250"/>
      <c r="H4" s="250"/>
      <c r="I4" s="7"/>
    </row>
    <row r="5" spans="2:9" ht="39.75">
      <c r="B5" s="264" t="s">
        <v>197</v>
      </c>
      <c r="C5" s="264"/>
      <c r="D5" s="264"/>
      <c r="E5" s="264"/>
      <c r="F5" s="264"/>
      <c r="G5" s="264"/>
      <c r="H5" s="264"/>
      <c r="I5" s="7"/>
    </row>
    <row r="6" spans="2:23" ht="25.5">
      <c r="B6" s="9"/>
      <c r="C6" s="9"/>
      <c r="D6" s="9"/>
      <c r="E6" s="9"/>
      <c r="F6" s="9"/>
      <c r="G6" s="9"/>
      <c r="H6" s="9"/>
      <c r="I6" s="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9" s="4" customFormat="1" ht="21.75" customHeight="1">
      <c r="A7" s="5"/>
      <c r="B7" s="16"/>
      <c r="C7" s="13"/>
      <c r="D7" s="14"/>
      <c r="E7" s="14"/>
      <c r="F7" s="14"/>
      <c r="G7" s="14"/>
      <c r="H7" s="14"/>
      <c r="I7" s="15"/>
      <c r="J7" s="15"/>
      <c r="K7" s="15"/>
      <c r="L7" s="14"/>
      <c r="M7" s="2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s="5" customFormat="1" ht="21.75" customHeight="1">
      <c r="B8" s="16"/>
      <c r="C8" s="13"/>
      <c r="D8" s="35"/>
      <c r="E8" s="35"/>
      <c r="F8" s="35"/>
      <c r="G8" s="35"/>
      <c r="H8" s="35"/>
      <c r="I8" s="15"/>
      <c r="J8" s="15"/>
      <c r="K8" s="15"/>
      <c r="L8" s="35"/>
      <c r="M8" s="5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2:29" s="5" customFormat="1" ht="21.75" customHeight="1" thickBot="1">
      <c r="B9" s="16"/>
      <c r="C9" s="13"/>
      <c r="D9" s="35"/>
      <c r="E9" s="35"/>
      <c r="F9" s="35"/>
      <c r="G9" s="35"/>
      <c r="H9" s="35"/>
      <c r="I9" s="15"/>
      <c r="J9" s="15"/>
      <c r="K9" s="15"/>
      <c r="L9" s="35"/>
      <c r="M9" s="55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2:23" ht="39.75" customHeight="1">
      <c r="B10" s="221" t="s">
        <v>236</v>
      </c>
      <c r="C10" s="267"/>
      <c r="D10" s="267"/>
      <c r="E10" s="267"/>
      <c r="F10" s="267"/>
      <c r="G10" s="267"/>
      <c r="H10" s="267"/>
      <c r="I10" s="22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2:23" ht="39.75" customHeight="1" thickBot="1">
      <c r="B11" s="268"/>
      <c r="C11" s="269"/>
      <c r="D11" s="269"/>
      <c r="E11" s="269"/>
      <c r="F11" s="269"/>
      <c r="G11" s="269"/>
      <c r="H11" s="269"/>
      <c r="I11" s="22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2:29" s="2" customFormat="1" ht="39.75" customHeight="1">
      <c r="B12" s="248" t="s">
        <v>2</v>
      </c>
      <c r="C12" s="229" t="s">
        <v>3</v>
      </c>
      <c r="D12" s="236" t="s">
        <v>4</v>
      </c>
      <c r="E12" s="229" t="s">
        <v>5</v>
      </c>
      <c r="F12" s="229"/>
      <c r="G12" s="242" t="s">
        <v>6</v>
      </c>
      <c r="H12" s="263"/>
      <c r="I12" s="24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2:29" s="2" customFormat="1" ht="69.75" customHeight="1">
      <c r="B13" s="219"/>
      <c r="C13" s="217"/>
      <c r="D13" s="237"/>
      <c r="E13" s="96" t="s">
        <v>6</v>
      </c>
      <c r="F13" s="96" t="s">
        <v>7</v>
      </c>
      <c r="G13" s="97" t="s">
        <v>239</v>
      </c>
      <c r="H13" s="105" t="s">
        <v>238</v>
      </c>
      <c r="I13" s="103" t="s">
        <v>240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2:29" s="2" customFormat="1" ht="39.75" customHeight="1">
      <c r="B14" s="220"/>
      <c r="C14" s="245"/>
      <c r="D14" s="238"/>
      <c r="E14" s="100" t="s">
        <v>46</v>
      </c>
      <c r="F14" s="96" t="s">
        <v>46</v>
      </c>
      <c r="G14" s="96" t="s">
        <v>14</v>
      </c>
      <c r="H14" s="106" t="s">
        <v>11</v>
      </c>
      <c r="I14" s="102" t="s">
        <v>13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2:29" s="5" customFormat="1" ht="45" customHeight="1">
      <c r="B15" s="122" t="s">
        <v>241</v>
      </c>
      <c r="C15" s="123" t="s">
        <v>242</v>
      </c>
      <c r="D15" s="124" t="s">
        <v>252</v>
      </c>
      <c r="E15" s="80">
        <v>44168</v>
      </c>
      <c r="F15" s="80">
        <f>E15+0</f>
        <v>44168</v>
      </c>
      <c r="G15" s="80">
        <f>E15+6</f>
        <v>44174</v>
      </c>
      <c r="H15" s="94">
        <f>E15+9</f>
        <v>44177</v>
      </c>
      <c r="I15" s="81">
        <f>E15+10</f>
        <v>44178</v>
      </c>
      <c r="J15" s="176" t="s">
        <v>243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29" s="5" customFormat="1" ht="45" customHeight="1">
      <c r="B16" s="122" t="s">
        <v>244</v>
      </c>
      <c r="C16" s="123" t="s">
        <v>211</v>
      </c>
      <c r="D16" s="127" t="s">
        <v>253</v>
      </c>
      <c r="E16" s="80">
        <f aca="true" t="shared" si="0" ref="E16:F21">E15+7</f>
        <v>44175</v>
      </c>
      <c r="F16" s="80">
        <f t="shared" si="0"/>
        <v>44175</v>
      </c>
      <c r="G16" s="80">
        <f aca="true" t="shared" si="1" ref="G16:G21">E16+6</f>
        <v>44181</v>
      </c>
      <c r="H16" s="94">
        <f aca="true" t="shared" si="2" ref="H16:H21">E16+9</f>
        <v>44184</v>
      </c>
      <c r="I16" s="81">
        <f aca="true" t="shared" si="3" ref="I16:I21">E16+10</f>
        <v>44185</v>
      </c>
      <c r="J16" s="176" t="s">
        <v>245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29" s="5" customFormat="1" ht="45" customHeight="1">
      <c r="B17" s="125" t="s">
        <v>246</v>
      </c>
      <c r="C17" s="126" t="s">
        <v>247</v>
      </c>
      <c r="D17" s="127" t="s">
        <v>254</v>
      </c>
      <c r="E17" s="80">
        <f t="shared" si="0"/>
        <v>44182</v>
      </c>
      <c r="F17" s="80">
        <f t="shared" si="0"/>
        <v>44182</v>
      </c>
      <c r="G17" s="80">
        <f t="shared" si="1"/>
        <v>44188</v>
      </c>
      <c r="H17" s="94">
        <f t="shared" si="2"/>
        <v>44191</v>
      </c>
      <c r="I17" s="81">
        <f t="shared" si="3"/>
        <v>44192</v>
      </c>
      <c r="J17" s="176" t="s">
        <v>248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2:29" s="5" customFormat="1" ht="45" customHeight="1">
      <c r="B18" s="122" t="s">
        <v>241</v>
      </c>
      <c r="C18" s="123" t="s">
        <v>249</v>
      </c>
      <c r="D18" s="124" t="s">
        <v>255</v>
      </c>
      <c r="E18" s="80">
        <f t="shared" si="0"/>
        <v>44189</v>
      </c>
      <c r="F18" s="80">
        <f t="shared" si="0"/>
        <v>44189</v>
      </c>
      <c r="G18" s="80">
        <f t="shared" si="1"/>
        <v>44195</v>
      </c>
      <c r="H18" s="94">
        <f t="shared" si="2"/>
        <v>44198</v>
      </c>
      <c r="I18" s="81">
        <f t="shared" si="3"/>
        <v>44199</v>
      </c>
      <c r="J18" s="172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29" s="5" customFormat="1" ht="45" customHeight="1">
      <c r="B19" s="122" t="s">
        <v>244</v>
      </c>
      <c r="C19" s="123" t="s">
        <v>214</v>
      </c>
      <c r="D19" s="124" t="s">
        <v>256</v>
      </c>
      <c r="E19" s="80">
        <f t="shared" si="0"/>
        <v>44196</v>
      </c>
      <c r="F19" s="80">
        <f t="shared" si="0"/>
        <v>44196</v>
      </c>
      <c r="G19" s="80">
        <f t="shared" si="1"/>
        <v>44202</v>
      </c>
      <c r="H19" s="94">
        <f t="shared" si="2"/>
        <v>44205</v>
      </c>
      <c r="I19" s="81">
        <f t="shared" si="3"/>
        <v>44206</v>
      </c>
      <c r="J19" s="58"/>
      <c r="K19" s="12"/>
      <c r="L19" s="12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2:29" s="5" customFormat="1" ht="45" customHeight="1">
      <c r="B20" s="125" t="s">
        <v>246</v>
      </c>
      <c r="C20" s="123" t="s">
        <v>250</v>
      </c>
      <c r="D20" s="124" t="s">
        <v>257</v>
      </c>
      <c r="E20" s="80">
        <f t="shared" si="0"/>
        <v>44203</v>
      </c>
      <c r="F20" s="80">
        <f t="shared" si="0"/>
        <v>44203</v>
      </c>
      <c r="G20" s="80">
        <f t="shared" si="1"/>
        <v>44209</v>
      </c>
      <c r="H20" s="94">
        <f t="shared" si="2"/>
        <v>44212</v>
      </c>
      <c r="I20" s="81">
        <f t="shared" si="3"/>
        <v>44213</v>
      </c>
      <c r="J20" s="58"/>
      <c r="K20" s="39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2:29" s="5" customFormat="1" ht="45" customHeight="1" thickBot="1">
      <c r="B21" s="128" t="s">
        <v>241</v>
      </c>
      <c r="C21" s="129" t="s">
        <v>251</v>
      </c>
      <c r="D21" s="130" t="s">
        <v>258</v>
      </c>
      <c r="E21" s="82">
        <f t="shared" si="0"/>
        <v>44210</v>
      </c>
      <c r="F21" s="82">
        <f t="shared" si="0"/>
        <v>44210</v>
      </c>
      <c r="G21" s="82">
        <f t="shared" si="1"/>
        <v>44216</v>
      </c>
      <c r="H21" s="167">
        <f t="shared" si="2"/>
        <v>44219</v>
      </c>
      <c r="I21" s="83">
        <f t="shared" si="3"/>
        <v>44220</v>
      </c>
      <c r="J21" s="58"/>
      <c r="K21" s="39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2:29" s="5" customFormat="1" ht="36" customHeight="1">
      <c r="B22" s="109" t="s">
        <v>260</v>
      </c>
      <c r="C22" s="34"/>
      <c r="D22" s="35"/>
      <c r="E22" s="35"/>
      <c r="F22" s="35"/>
      <c r="G22" s="35"/>
      <c r="H22" s="35"/>
      <c r="I22" s="3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2:23" ht="36" customHeight="1">
      <c r="B23" s="108"/>
      <c r="C23" s="9"/>
      <c r="D23" s="9"/>
      <c r="E23" s="9"/>
      <c r="F23" s="9"/>
      <c r="G23" s="9"/>
      <c r="H23" s="9"/>
      <c r="I23" s="9"/>
      <c r="J23" s="7"/>
      <c r="K23" s="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2:23" ht="36" customHeight="1" thickBot="1">
      <c r="B24" s="108"/>
      <c r="C24" s="9"/>
      <c r="D24" s="9"/>
      <c r="E24" s="9"/>
      <c r="F24" s="9"/>
      <c r="G24" s="9"/>
      <c r="H24" s="9"/>
      <c r="I24" s="9"/>
      <c r="J24" s="7"/>
      <c r="K24" s="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3" ht="39.75" customHeight="1">
      <c r="B25" s="221" t="s">
        <v>38</v>
      </c>
      <c r="C25" s="222"/>
      <c r="D25" s="222"/>
      <c r="E25" s="222"/>
      <c r="F25" s="222"/>
      <c r="G25" s="222"/>
      <c r="H25" s="223"/>
      <c r="I25" s="51"/>
      <c r="J25" s="5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ht="39.75" customHeight="1" thickBot="1">
      <c r="B26" s="224"/>
      <c r="C26" s="225"/>
      <c r="D26" s="225"/>
      <c r="E26" s="225"/>
      <c r="F26" s="225"/>
      <c r="G26" s="225"/>
      <c r="H26" s="226"/>
      <c r="I26" s="51"/>
      <c r="J26" s="5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9" s="2" customFormat="1" ht="39.75" customHeight="1">
      <c r="B27" s="248" t="s">
        <v>2</v>
      </c>
      <c r="C27" s="229" t="s">
        <v>3</v>
      </c>
      <c r="D27" s="236" t="s">
        <v>4</v>
      </c>
      <c r="E27" s="229" t="s">
        <v>43</v>
      </c>
      <c r="F27" s="229"/>
      <c r="G27" s="242" t="s">
        <v>6</v>
      </c>
      <c r="H27" s="249"/>
      <c r="I27" s="51"/>
      <c r="J27" s="21"/>
      <c r="K27" s="3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2:29" s="2" customFormat="1" ht="69.75" customHeight="1">
      <c r="B28" s="219"/>
      <c r="C28" s="217"/>
      <c r="D28" s="237"/>
      <c r="E28" s="96" t="s">
        <v>44</v>
      </c>
      <c r="F28" s="96" t="s">
        <v>7</v>
      </c>
      <c r="G28" s="97" t="s">
        <v>39</v>
      </c>
      <c r="H28" s="103" t="s">
        <v>238</v>
      </c>
      <c r="I28" s="46"/>
      <c r="J28" s="40"/>
      <c r="K28" s="30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2:29" s="2" customFormat="1" ht="39.75" customHeight="1">
      <c r="B29" s="220"/>
      <c r="C29" s="245"/>
      <c r="D29" s="237"/>
      <c r="E29" s="100" t="s">
        <v>40</v>
      </c>
      <c r="F29" s="100" t="s">
        <v>41</v>
      </c>
      <c r="G29" s="100" t="s">
        <v>40</v>
      </c>
      <c r="H29" s="104" t="s">
        <v>42</v>
      </c>
      <c r="I29" s="47"/>
      <c r="J29" s="41"/>
      <c r="K29" s="30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2:29" s="5" customFormat="1" ht="45" customHeight="1">
      <c r="B30" s="125" t="s">
        <v>76</v>
      </c>
      <c r="C30" s="132" t="s">
        <v>94</v>
      </c>
      <c r="D30" s="124" t="s">
        <v>97</v>
      </c>
      <c r="E30" s="88">
        <v>44164</v>
      </c>
      <c r="F30" s="80">
        <f>E30+0</f>
        <v>44164</v>
      </c>
      <c r="G30" s="80">
        <f>E30+7</f>
        <v>44171</v>
      </c>
      <c r="H30" s="81">
        <f>E30+8</f>
        <v>44172</v>
      </c>
      <c r="I30" s="161"/>
      <c r="J30" s="55"/>
      <c r="K30" s="30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2:29" s="5" customFormat="1" ht="45" customHeight="1">
      <c r="B31" s="125" t="s">
        <v>75</v>
      </c>
      <c r="C31" s="132" t="s">
        <v>95</v>
      </c>
      <c r="D31" s="124" t="s">
        <v>98</v>
      </c>
      <c r="E31" s="88">
        <f aca="true" t="shared" si="4" ref="E31:F36">E30+7</f>
        <v>44171</v>
      </c>
      <c r="F31" s="80">
        <f t="shared" si="4"/>
        <v>44171</v>
      </c>
      <c r="G31" s="80">
        <f aca="true" t="shared" si="5" ref="G31:G36">E31+7</f>
        <v>44178</v>
      </c>
      <c r="H31" s="81">
        <f aca="true" t="shared" si="6" ref="H31:H36">E31+8</f>
        <v>44179</v>
      </c>
      <c r="I31" s="61"/>
      <c r="J31" s="55"/>
      <c r="K31" s="30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2:29" s="5" customFormat="1" ht="45" customHeight="1">
      <c r="B32" s="122" t="s">
        <v>96</v>
      </c>
      <c r="C32" s="131" t="s">
        <v>211</v>
      </c>
      <c r="D32" s="127" t="s">
        <v>216</v>
      </c>
      <c r="E32" s="88">
        <f t="shared" si="4"/>
        <v>44178</v>
      </c>
      <c r="F32" s="80">
        <f t="shared" si="4"/>
        <v>44178</v>
      </c>
      <c r="G32" s="80">
        <f t="shared" si="5"/>
        <v>44185</v>
      </c>
      <c r="H32" s="81">
        <f t="shared" si="6"/>
        <v>44186</v>
      </c>
      <c r="I32" s="58"/>
      <c r="J32" s="61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2:29" s="5" customFormat="1" ht="45" customHeight="1">
      <c r="B33" s="125" t="s">
        <v>76</v>
      </c>
      <c r="C33" s="132" t="s">
        <v>212</v>
      </c>
      <c r="D33" s="127" t="s">
        <v>217</v>
      </c>
      <c r="E33" s="88">
        <f t="shared" si="4"/>
        <v>44185</v>
      </c>
      <c r="F33" s="80">
        <f t="shared" si="4"/>
        <v>44185</v>
      </c>
      <c r="G33" s="80">
        <f t="shared" si="5"/>
        <v>44192</v>
      </c>
      <c r="H33" s="81">
        <f t="shared" si="6"/>
        <v>44193</v>
      </c>
      <c r="I33" s="172"/>
      <c r="J33" s="61"/>
      <c r="K33" s="48"/>
      <c r="L33" s="4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2:29" s="5" customFormat="1" ht="45" customHeight="1">
      <c r="B34" s="122" t="s">
        <v>75</v>
      </c>
      <c r="C34" s="131" t="s">
        <v>213</v>
      </c>
      <c r="D34" s="124" t="s">
        <v>218</v>
      </c>
      <c r="E34" s="88">
        <f t="shared" si="4"/>
        <v>44192</v>
      </c>
      <c r="F34" s="80">
        <f t="shared" si="4"/>
        <v>44192</v>
      </c>
      <c r="G34" s="80">
        <f t="shared" si="5"/>
        <v>44199</v>
      </c>
      <c r="H34" s="81">
        <f t="shared" si="6"/>
        <v>44200</v>
      </c>
      <c r="I34" s="58"/>
      <c r="J34" s="61"/>
      <c r="K34" s="48"/>
      <c r="L34" s="49"/>
      <c r="M34" s="45"/>
      <c r="N34" s="45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2:29" s="5" customFormat="1" ht="45" customHeight="1">
      <c r="B35" s="125" t="s">
        <v>96</v>
      </c>
      <c r="C35" s="132" t="s">
        <v>214</v>
      </c>
      <c r="D35" s="127" t="s">
        <v>219</v>
      </c>
      <c r="E35" s="88">
        <f t="shared" si="4"/>
        <v>44199</v>
      </c>
      <c r="F35" s="80">
        <f t="shared" si="4"/>
        <v>44199</v>
      </c>
      <c r="G35" s="80">
        <f t="shared" si="5"/>
        <v>44206</v>
      </c>
      <c r="H35" s="81">
        <f t="shared" si="6"/>
        <v>44207</v>
      </c>
      <c r="I35" s="176"/>
      <c r="J35" s="61"/>
      <c r="K35" s="48"/>
      <c r="L35" s="49"/>
      <c r="M35" s="45"/>
      <c r="N35" s="45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2:29" s="5" customFormat="1" ht="45" customHeight="1" thickBot="1">
      <c r="B36" s="128" t="s">
        <v>76</v>
      </c>
      <c r="C36" s="133" t="s">
        <v>215</v>
      </c>
      <c r="D36" s="130" t="s">
        <v>323</v>
      </c>
      <c r="E36" s="93">
        <f t="shared" si="4"/>
        <v>44206</v>
      </c>
      <c r="F36" s="82">
        <f t="shared" si="4"/>
        <v>44206</v>
      </c>
      <c r="G36" s="82">
        <f t="shared" si="5"/>
        <v>44213</v>
      </c>
      <c r="H36" s="83">
        <f t="shared" si="6"/>
        <v>44214</v>
      </c>
      <c r="I36" s="175"/>
      <c r="J36" s="61"/>
      <c r="K36" s="48"/>
      <c r="L36" s="49"/>
      <c r="M36" s="45"/>
      <c r="N36" s="45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2:29" s="5" customFormat="1" ht="36" customHeight="1">
      <c r="B37" s="109" t="s">
        <v>167</v>
      </c>
      <c r="C37" s="34"/>
      <c r="D37" s="35"/>
      <c r="E37" s="35"/>
      <c r="F37" s="35"/>
      <c r="G37" s="35"/>
      <c r="H37" s="35"/>
      <c r="I37" s="35"/>
      <c r="J37" s="50"/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2:29" s="5" customFormat="1" ht="36" customHeight="1" thickBot="1">
      <c r="B38" s="16"/>
      <c r="C38" s="13"/>
      <c r="D38" s="35"/>
      <c r="E38" s="35"/>
      <c r="F38" s="35"/>
      <c r="G38" s="35"/>
      <c r="H38" s="35"/>
      <c r="I38" s="15"/>
      <c r="J38" s="15"/>
      <c r="K38" s="15"/>
      <c r="L38" s="35"/>
      <c r="M38" s="55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2:23" ht="39.75" customHeight="1">
      <c r="B39" s="251" t="s">
        <v>50</v>
      </c>
      <c r="C39" s="252"/>
      <c r="D39" s="252"/>
      <c r="E39" s="252"/>
      <c r="F39" s="252"/>
      <c r="G39" s="252"/>
      <c r="H39" s="252"/>
      <c r="I39" s="252"/>
      <c r="J39" s="253"/>
      <c r="K39" s="254"/>
      <c r="L39" s="1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ht="39.75" customHeight="1" thickBot="1">
      <c r="B40" s="255"/>
      <c r="C40" s="256"/>
      <c r="D40" s="256"/>
      <c r="E40" s="256"/>
      <c r="F40" s="256"/>
      <c r="G40" s="256"/>
      <c r="H40" s="256"/>
      <c r="I40" s="256"/>
      <c r="J40" s="257"/>
      <c r="K40" s="258"/>
      <c r="L40" s="1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2:23" ht="39.75" customHeight="1">
      <c r="B41" s="218" t="s">
        <v>51</v>
      </c>
      <c r="C41" s="262" t="s">
        <v>52</v>
      </c>
      <c r="D41" s="270" t="s">
        <v>53</v>
      </c>
      <c r="E41" s="265" t="s">
        <v>68</v>
      </c>
      <c r="F41" s="265"/>
      <c r="G41" s="242" t="s">
        <v>54</v>
      </c>
      <c r="H41" s="266"/>
      <c r="I41" s="266"/>
      <c r="J41" s="266"/>
      <c r="K41" s="249"/>
      <c r="L41" s="5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69.75" customHeight="1">
      <c r="B42" s="219"/>
      <c r="C42" s="217"/>
      <c r="D42" s="237"/>
      <c r="E42" s="96" t="s">
        <v>64</v>
      </c>
      <c r="F42" s="96" t="s">
        <v>61</v>
      </c>
      <c r="G42" s="96" t="s">
        <v>65</v>
      </c>
      <c r="H42" s="97" t="s">
        <v>55</v>
      </c>
      <c r="I42" s="98" t="s">
        <v>62</v>
      </c>
      <c r="J42" s="98" t="s">
        <v>66</v>
      </c>
      <c r="K42" s="99" t="s">
        <v>63</v>
      </c>
      <c r="L42" s="1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2:23" ht="39.75" customHeight="1">
      <c r="B43" s="220"/>
      <c r="C43" s="245"/>
      <c r="D43" s="238"/>
      <c r="E43" s="100" t="s">
        <v>56</v>
      </c>
      <c r="F43" s="96" t="s">
        <v>57</v>
      </c>
      <c r="G43" s="96" t="s">
        <v>67</v>
      </c>
      <c r="H43" s="96" t="s">
        <v>57</v>
      </c>
      <c r="I43" s="101" t="s">
        <v>58</v>
      </c>
      <c r="J43" s="96" t="s">
        <v>59</v>
      </c>
      <c r="K43" s="102" t="s">
        <v>60</v>
      </c>
      <c r="L43" s="1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2:29" s="2" customFormat="1" ht="45" customHeight="1">
      <c r="B44" s="122" t="s">
        <v>88</v>
      </c>
      <c r="C44" s="123" t="s">
        <v>85</v>
      </c>
      <c r="D44" s="124" t="s">
        <v>91</v>
      </c>
      <c r="E44" s="80">
        <v>44160</v>
      </c>
      <c r="F44" s="80">
        <f>E44+1</f>
        <v>44161</v>
      </c>
      <c r="G44" s="80">
        <f>E44+3</f>
        <v>44163</v>
      </c>
      <c r="H44" s="89">
        <f>E44+8</f>
        <v>44168</v>
      </c>
      <c r="I44" s="89">
        <f>E44+9</f>
        <v>44169</v>
      </c>
      <c r="J44" s="84">
        <f>E44+11</f>
        <v>44171</v>
      </c>
      <c r="K44" s="85">
        <f>E44+12</f>
        <v>44172</v>
      </c>
      <c r="L44" s="5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2:29" s="2" customFormat="1" ht="45" customHeight="1">
      <c r="B45" s="125" t="s">
        <v>89</v>
      </c>
      <c r="C45" s="126" t="s">
        <v>86</v>
      </c>
      <c r="D45" s="124" t="s">
        <v>92</v>
      </c>
      <c r="E45" s="80">
        <f>E44+7</f>
        <v>44167</v>
      </c>
      <c r="F45" s="80">
        <f>F44+7</f>
        <v>44168</v>
      </c>
      <c r="G45" s="80">
        <f aca="true" t="shared" si="7" ref="G45:G50">E45+3</f>
        <v>44170</v>
      </c>
      <c r="H45" s="89">
        <f aca="true" t="shared" si="8" ref="H45:H50">E45+8</f>
        <v>44175</v>
      </c>
      <c r="I45" s="89">
        <f aca="true" t="shared" si="9" ref="I45:I50">E45+9</f>
        <v>44176</v>
      </c>
      <c r="J45" s="84">
        <f aca="true" t="shared" si="10" ref="J45:J50">E45+11</f>
        <v>44178</v>
      </c>
      <c r="K45" s="85">
        <f aca="true" t="shared" si="11" ref="K45:K50">E45+12</f>
        <v>44179</v>
      </c>
      <c r="L45" s="5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2:29" s="2" customFormat="1" ht="45" customHeight="1">
      <c r="B46" s="125" t="s">
        <v>90</v>
      </c>
      <c r="C46" s="126" t="s">
        <v>87</v>
      </c>
      <c r="D46" s="124" t="s">
        <v>93</v>
      </c>
      <c r="E46" s="80">
        <f aca="true" t="shared" si="12" ref="E46:F50">E45+7</f>
        <v>44174</v>
      </c>
      <c r="F46" s="80">
        <f t="shared" si="12"/>
        <v>44175</v>
      </c>
      <c r="G46" s="80">
        <f t="shared" si="7"/>
        <v>44177</v>
      </c>
      <c r="H46" s="89">
        <f t="shared" si="8"/>
        <v>44182</v>
      </c>
      <c r="I46" s="89">
        <f t="shared" si="9"/>
        <v>44183</v>
      </c>
      <c r="J46" s="84">
        <f t="shared" si="10"/>
        <v>44185</v>
      </c>
      <c r="K46" s="85">
        <f t="shared" si="11"/>
        <v>44186</v>
      </c>
      <c r="L46" s="5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2:29" s="2" customFormat="1" ht="45" customHeight="1">
      <c r="B47" s="122" t="s">
        <v>185</v>
      </c>
      <c r="C47" s="123" t="s">
        <v>201</v>
      </c>
      <c r="D47" s="124" t="s">
        <v>207</v>
      </c>
      <c r="E47" s="80">
        <f t="shared" si="12"/>
        <v>44181</v>
      </c>
      <c r="F47" s="80">
        <f t="shared" si="12"/>
        <v>44182</v>
      </c>
      <c r="G47" s="80">
        <f t="shared" si="7"/>
        <v>44184</v>
      </c>
      <c r="H47" s="89">
        <f t="shared" si="8"/>
        <v>44189</v>
      </c>
      <c r="I47" s="89">
        <f t="shared" si="9"/>
        <v>44190</v>
      </c>
      <c r="J47" s="84">
        <f t="shared" si="10"/>
        <v>44192</v>
      </c>
      <c r="K47" s="85">
        <f t="shared" si="11"/>
        <v>44193</v>
      </c>
      <c r="L47" s="16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2:29" s="2" customFormat="1" ht="45" customHeight="1">
      <c r="B48" s="122" t="s">
        <v>88</v>
      </c>
      <c r="C48" s="123" t="s">
        <v>202</v>
      </c>
      <c r="D48" s="124" t="s">
        <v>208</v>
      </c>
      <c r="E48" s="80">
        <f>E47+7</f>
        <v>44188</v>
      </c>
      <c r="F48" s="80">
        <f t="shared" si="12"/>
        <v>44189</v>
      </c>
      <c r="G48" s="80">
        <f t="shared" si="7"/>
        <v>44191</v>
      </c>
      <c r="H48" s="89">
        <f t="shared" si="8"/>
        <v>44196</v>
      </c>
      <c r="I48" s="89">
        <f t="shared" si="9"/>
        <v>44197</v>
      </c>
      <c r="J48" s="84">
        <f t="shared" si="10"/>
        <v>44199</v>
      </c>
      <c r="K48" s="85">
        <f t="shared" si="11"/>
        <v>44200</v>
      </c>
      <c r="L48" s="5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2:29" s="2" customFormat="1" ht="45" customHeight="1">
      <c r="B49" s="125" t="s">
        <v>203</v>
      </c>
      <c r="C49" s="126" t="s">
        <v>204</v>
      </c>
      <c r="D49" s="127" t="s">
        <v>209</v>
      </c>
      <c r="E49" s="90">
        <f>E48+7</f>
        <v>44195</v>
      </c>
      <c r="F49" s="80">
        <f t="shared" si="12"/>
        <v>44196</v>
      </c>
      <c r="G49" s="80">
        <f t="shared" si="7"/>
        <v>44198</v>
      </c>
      <c r="H49" s="89">
        <f t="shared" si="8"/>
        <v>44203</v>
      </c>
      <c r="I49" s="89">
        <f t="shared" si="9"/>
        <v>44204</v>
      </c>
      <c r="J49" s="84">
        <f t="shared" si="10"/>
        <v>44206</v>
      </c>
      <c r="K49" s="85">
        <f t="shared" si="11"/>
        <v>44207</v>
      </c>
      <c r="L49" s="5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2:29" s="2" customFormat="1" ht="45" customHeight="1" thickBot="1">
      <c r="B50" s="128" t="s">
        <v>205</v>
      </c>
      <c r="C50" s="129" t="s">
        <v>206</v>
      </c>
      <c r="D50" s="130" t="s">
        <v>210</v>
      </c>
      <c r="E50" s="82">
        <f>E49+7</f>
        <v>44202</v>
      </c>
      <c r="F50" s="82">
        <f t="shared" si="12"/>
        <v>44203</v>
      </c>
      <c r="G50" s="82">
        <f t="shared" si="7"/>
        <v>44205</v>
      </c>
      <c r="H50" s="91">
        <f t="shared" si="8"/>
        <v>44210</v>
      </c>
      <c r="I50" s="91">
        <f t="shared" si="9"/>
        <v>44211</v>
      </c>
      <c r="J50" s="86">
        <f t="shared" si="10"/>
        <v>44213</v>
      </c>
      <c r="K50" s="87">
        <f t="shared" si="11"/>
        <v>44214</v>
      </c>
      <c r="L50" s="5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2:23" ht="36" customHeight="1">
      <c r="B51" s="108" t="s">
        <v>193</v>
      </c>
      <c r="C51" s="9"/>
      <c r="D51" s="9"/>
      <c r="E51" s="9"/>
      <c r="F51" s="9"/>
      <c r="G51" s="9"/>
      <c r="H51" s="9"/>
      <c r="I51" s="9"/>
      <c r="J51" s="7"/>
      <c r="K51" s="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9" s="5" customFormat="1" ht="36" customHeight="1">
      <c r="B52" s="16"/>
      <c r="C52" s="13"/>
      <c r="D52" s="35"/>
      <c r="E52" s="35"/>
      <c r="F52" s="35"/>
      <c r="G52" s="35"/>
      <c r="H52" s="35"/>
      <c r="I52" s="15"/>
      <c r="J52" s="15"/>
      <c r="K52" s="15"/>
      <c r="L52" s="35"/>
      <c r="M52" s="55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2:29" s="5" customFormat="1" ht="36" customHeight="1" thickBot="1">
      <c r="B53" s="16"/>
      <c r="C53" s="13"/>
      <c r="D53" s="35"/>
      <c r="E53" s="35"/>
      <c r="F53" s="35"/>
      <c r="G53" s="35"/>
      <c r="H53" s="35"/>
      <c r="I53" s="15"/>
      <c r="J53" s="15"/>
      <c r="K53" s="15"/>
      <c r="L53" s="35"/>
      <c r="M53" s="55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2:9" ht="39.75" customHeight="1">
      <c r="B54" s="230" t="s">
        <v>32</v>
      </c>
      <c r="C54" s="259"/>
      <c r="D54" s="259"/>
      <c r="E54" s="259"/>
      <c r="F54" s="259"/>
      <c r="G54" s="259"/>
      <c r="H54" s="259"/>
      <c r="I54" s="232"/>
    </row>
    <row r="55" spans="2:9" ht="39.75" customHeight="1" thickBot="1">
      <c r="B55" s="260"/>
      <c r="C55" s="261"/>
      <c r="D55" s="261"/>
      <c r="E55" s="261"/>
      <c r="F55" s="261"/>
      <c r="G55" s="261"/>
      <c r="H55" s="261"/>
      <c r="I55" s="241"/>
    </row>
    <row r="56" spans="2:29" s="2" customFormat="1" ht="39.75" customHeight="1">
      <c r="B56" s="248" t="s">
        <v>2</v>
      </c>
      <c r="C56" s="229" t="s">
        <v>3</v>
      </c>
      <c r="D56" s="236" t="s">
        <v>4</v>
      </c>
      <c r="E56" s="229" t="s">
        <v>5</v>
      </c>
      <c r="F56" s="229"/>
      <c r="G56" s="242" t="s">
        <v>6</v>
      </c>
      <c r="H56" s="263"/>
      <c r="I56" s="24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2:29" s="2" customFormat="1" ht="69.75" customHeight="1">
      <c r="B57" s="219"/>
      <c r="C57" s="217"/>
      <c r="D57" s="237"/>
      <c r="E57" s="96" t="s">
        <v>6</v>
      </c>
      <c r="F57" s="96" t="s">
        <v>7</v>
      </c>
      <c r="G57" s="97" t="s">
        <v>23</v>
      </c>
      <c r="H57" s="105" t="s">
        <v>33</v>
      </c>
      <c r="I57" s="103" t="s">
        <v>34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2:29" s="2" customFormat="1" ht="39.75" customHeight="1">
      <c r="B58" s="220"/>
      <c r="C58" s="245"/>
      <c r="D58" s="238"/>
      <c r="E58" s="100" t="s">
        <v>11</v>
      </c>
      <c r="F58" s="96" t="s">
        <v>15</v>
      </c>
      <c r="G58" s="96" t="s">
        <v>14</v>
      </c>
      <c r="H58" s="106" t="s">
        <v>11</v>
      </c>
      <c r="I58" s="102" t="s">
        <v>13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2:29" s="5" customFormat="1" ht="45" customHeight="1">
      <c r="B59" s="122" t="s">
        <v>48</v>
      </c>
      <c r="C59" s="123" t="s">
        <v>99</v>
      </c>
      <c r="D59" s="124" t="s">
        <v>102</v>
      </c>
      <c r="E59" s="80">
        <v>44158</v>
      </c>
      <c r="F59" s="80">
        <f>E59+1</f>
        <v>44159</v>
      </c>
      <c r="G59" s="80">
        <f aca="true" t="shared" si="13" ref="G59:G65">E59+4</f>
        <v>44162</v>
      </c>
      <c r="H59" s="94">
        <f>E59+7</f>
        <v>44165</v>
      </c>
      <c r="I59" s="81">
        <f>E59+9</f>
        <v>44167</v>
      </c>
      <c r="J59" s="161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2:29" s="5" customFormat="1" ht="45" customHeight="1">
      <c r="B60" s="122" t="s">
        <v>77</v>
      </c>
      <c r="C60" s="123" t="s">
        <v>100</v>
      </c>
      <c r="D60" s="127" t="s">
        <v>103</v>
      </c>
      <c r="E60" s="80">
        <f aca="true" t="shared" si="14" ref="E60:F65">E59+7</f>
        <v>44165</v>
      </c>
      <c r="F60" s="80">
        <f t="shared" si="14"/>
        <v>44166</v>
      </c>
      <c r="G60" s="80">
        <f t="shared" si="13"/>
        <v>44169</v>
      </c>
      <c r="H60" s="94">
        <f aca="true" t="shared" si="15" ref="H60:H65">E60+7</f>
        <v>44172</v>
      </c>
      <c r="I60" s="81">
        <f aca="true" t="shared" si="16" ref="I60:I65">E60+9</f>
        <v>44174</v>
      </c>
      <c r="J60" s="161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2:29" s="5" customFormat="1" ht="45" customHeight="1">
      <c r="B61" s="125" t="s">
        <v>45</v>
      </c>
      <c r="C61" s="126" t="s">
        <v>101</v>
      </c>
      <c r="D61" s="127" t="s">
        <v>104</v>
      </c>
      <c r="E61" s="80">
        <f t="shared" si="14"/>
        <v>44172</v>
      </c>
      <c r="F61" s="80">
        <f t="shared" si="14"/>
        <v>44173</v>
      </c>
      <c r="G61" s="80">
        <f t="shared" si="13"/>
        <v>44176</v>
      </c>
      <c r="H61" s="94">
        <f t="shared" si="15"/>
        <v>44179</v>
      </c>
      <c r="I61" s="81">
        <f t="shared" si="16"/>
        <v>44181</v>
      </c>
      <c r="J61" s="161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2:29" s="5" customFormat="1" ht="45" customHeight="1">
      <c r="B62" s="122" t="s">
        <v>48</v>
      </c>
      <c r="C62" s="123" t="s">
        <v>220</v>
      </c>
      <c r="D62" s="124" t="s">
        <v>224</v>
      </c>
      <c r="E62" s="80">
        <f t="shared" si="14"/>
        <v>44179</v>
      </c>
      <c r="F62" s="80">
        <f t="shared" si="14"/>
        <v>44180</v>
      </c>
      <c r="G62" s="80">
        <f t="shared" si="13"/>
        <v>44183</v>
      </c>
      <c r="H62" s="94">
        <f t="shared" si="15"/>
        <v>44186</v>
      </c>
      <c r="I62" s="81">
        <f t="shared" si="16"/>
        <v>44188</v>
      </c>
      <c r="J62" s="161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2:29" s="5" customFormat="1" ht="45" customHeight="1">
      <c r="B63" s="122" t="s">
        <v>77</v>
      </c>
      <c r="C63" s="123" t="s">
        <v>221</v>
      </c>
      <c r="D63" s="124" t="s">
        <v>225</v>
      </c>
      <c r="E63" s="80">
        <f t="shared" si="14"/>
        <v>44186</v>
      </c>
      <c r="F63" s="80">
        <f t="shared" si="14"/>
        <v>44187</v>
      </c>
      <c r="G63" s="80">
        <f t="shared" si="13"/>
        <v>44190</v>
      </c>
      <c r="H63" s="94">
        <f t="shared" si="15"/>
        <v>44193</v>
      </c>
      <c r="I63" s="81">
        <f t="shared" si="16"/>
        <v>44195</v>
      </c>
      <c r="J63" s="58"/>
      <c r="K63" s="12"/>
      <c r="L63" s="12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2:29" s="5" customFormat="1" ht="45" customHeight="1">
      <c r="B64" s="122" t="s">
        <v>45</v>
      </c>
      <c r="C64" s="123" t="s">
        <v>222</v>
      </c>
      <c r="D64" s="124" t="s">
        <v>226</v>
      </c>
      <c r="E64" s="80">
        <f t="shared" si="14"/>
        <v>44193</v>
      </c>
      <c r="F64" s="80">
        <f t="shared" si="14"/>
        <v>44194</v>
      </c>
      <c r="G64" s="80">
        <f t="shared" si="13"/>
        <v>44197</v>
      </c>
      <c r="H64" s="94">
        <f t="shared" si="15"/>
        <v>44200</v>
      </c>
      <c r="I64" s="81">
        <f t="shared" si="16"/>
        <v>44202</v>
      </c>
      <c r="J64" s="58"/>
      <c r="K64" s="39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2:29" s="5" customFormat="1" ht="45" customHeight="1" thickBot="1">
      <c r="B65" s="128" t="s">
        <v>48</v>
      </c>
      <c r="C65" s="129" t="s">
        <v>223</v>
      </c>
      <c r="D65" s="130" t="s">
        <v>227</v>
      </c>
      <c r="E65" s="82">
        <f t="shared" si="14"/>
        <v>44200</v>
      </c>
      <c r="F65" s="82">
        <f t="shared" si="14"/>
        <v>44201</v>
      </c>
      <c r="G65" s="82">
        <f t="shared" si="13"/>
        <v>44204</v>
      </c>
      <c r="H65" s="167">
        <f t="shared" si="15"/>
        <v>44207</v>
      </c>
      <c r="I65" s="83">
        <f t="shared" si="16"/>
        <v>44209</v>
      </c>
      <c r="J65" s="58"/>
      <c r="K65" s="39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s="4" customFormat="1" ht="36" customHeight="1">
      <c r="A66" s="5"/>
      <c r="B66" s="110" t="s">
        <v>168</v>
      </c>
      <c r="C66" s="17"/>
      <c r="D66" s="14"/>
      <c r="E66" s="14"/>
      <c r="F66" s="14"/>
      <c r="G66" s="14"/>
      <c r="H66" s="14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s="2" customFormat="1" ht="36" customHeight="1" thickBot="1">
      <c r="B67" s="31"/>
      <c r="C67" s="31"/>
      <c r="D67" s="31"/>
      <c r="E67" s="32"/>
      <c r="F67" s="32"/>
      <c r="G67" s="32"/>
      <c r="H67" s="32"/>
      <c r="I67" s="3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2:29" s="2" customFormat="1" ht="39.75" customHeight="1">
      <c r="B68" s="230" t="s">
        <v>35</v>
      </c>
      <c r="C68" s="231"/>
      <c r="D68" s="231"/>
      <c r="E68" s="231"/>
      <c r="F68" s="231"/>
      <c r="G68" s="231"/>
      <c r="H68" s="231"/>
      <c r="I68" s="23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2:29" s="2" customFormat="1" ht="39.75" customHeight="1">
      <c r="B69" s="233"/>
      <c r="C69" s="234"/>
      <c r="D69" s="234"/>
      <c r="E69" s="234"/>
      <c r="F69" s="234"/>
      <c r="G69" s="234"/>
      <c r="H69" s="234"/>
      <c r="I69" s="235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2:29" s="2" customFormat="1" ht="39.75" customHeight="1">
      <c r="B70" s="219" t="s">
        <v>2</v>
      </c>
      <c r="C70" s="217" t="s">
        <v>3</v>
      </c>
      <c r="D70" s="227" t="s">
        <v>4</v>
      </c>
      <c r="E70" s="217" t="s">
        <v>5</v>
      </c>
      <c r="F70" s="217"/>
      <c r="G70" s="217" t="s">
        <v>6</v>
      </c>
      <c r="H70" s="246"/>
      <c r="I70" s="24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2:29" s="2" customFormat="1" ht="69.75" customHeight="1">
      <c r="B71" s="219"/>
      <c r="C71" s="217"/>
      <c r="D71" s="228"/>
      <c r="E71" s="96" t="s">
        <v>28</v>
      </c>
      <c r="F71" s="96" t="s">
        <v>7</v>
      </c>
      <c r="G71" s="97" t="s">
        <v>33</v>
      </c>
      <c r="H71" s="98" t="s">
        <v>34</v>
      </c>
      <c r="I71" s="99" t="s">
        <v>237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2:29" s="2" customFormat="1" ht="39.75" customHeight="1">
      <c r="B72" s="219"/>
      <c r="C72" s="217"/>
      <c r="D72" s="228"/>
      <c r="E72" s="96" t="s">
        <v>13</v>
      </c>
      <c r="F72" s="96" t="s">
        <v>13</v>
      </c>
      <c r="G72" s="96" t="s">
        <v>150</v>
      </c>
      <c r="H72" s="96" t="s">
        <v>198</v>
      </c>
      <c r="I72" s="17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2:29" s="2" customFormat="1" ht="45" customHeight="1" hidden="1">
      <c r="B73" s="122" t="s">
        <v>49</v>
      </c>
      <c r="C73" s="123" t="s">
        <v>79</v>
      </c>
      <c r="D73" s="124" t="s">
        <v>107</v>
      </c>
      <c r="E73" s="80">
        <v>44132</v>
      </c>
      <c r="F73" s="80">
        <f>E73+0</f>
        <v>44132</v>
      </c>
      <c r="G73" s="80">
        <f>E73+5</f>
        <v>44137</v>
      </c>
      <c r="H73" s="80">
        <f>E73+7</f>
        <v>44139</v>
      </c>
      <c r="I73" s="81">
        <f>E73+9</f>
        <v>44141</v>
      </c>
      <c r="J73" s="59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2:29" s="2" customFormat="1" ht="45" customHeight="1" hidden="1">
      <c r="B74" s="122" t="s">
        <v>83</v>
      </c>
      <c r="C74" s="123" t="s">
        <v>84</v>
      </c>
      <c r="D74" s="127" t="s">
        <v>108</v>
      </c>
      <c r="E74" s="90">
        <f aca="true" t="shared" si="17" ref="E74:F76">E73+7</f>
        <v>44139</v>
      </c>
      <c r="F74" s="90">
        <f t="shared" si="17"/>
        <v>44139</v>
      </c>
      <c r="G74" s="90">
        <f>E74+5</f>
        <v>44144</v>
      </c>
      <c r="H74" s="90">
        <f>E74+7</f>
        <v>44146</v>
      </c>
      <c r="I74" s="95">
        <f aca="true" t="shared" si="18" ref="I74:I80">E74+9</f>
        <v>44148</v>
      </c>
      <c r="J74" s="59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2:29" s="2" customFormat="1" ht="45" customHeight="1" hidden="1">
      <c r="B75" s="125" t="s">
        <v>78</v>
      </c>
      <c r="C75" s="126" t="s">
        <v>80</v>
      </c>
      <c r="D75" s="124" t="s">
        <v>109</v>
      </c>
      <c r="E75" s="80">
        <f t="shared" si="17"/>
        <v>44146</v>
      </c>
      <c r="F75" s="80">
        <f t="shared" si="17"/>
        <v>44146</v>
      </c>
      <c r="G75" s="157">
        <f>E75+5</f>
        <v>44151</v>
      </c>
      <c r="H75" s="80">
        <f>E75+7</f>
        <v>44153</v>
      </c>
      <c r="I75" s="81">
        <f t="shared" si="18"/>
        <v>44155</v>
      </c>
      <c r="J75" s="169" t="s">
        <v>186</v>
      </c>
      <c r="K75" s="5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2:29" s="2" customFormat="1" ht="45" customHeight="1" hidden="1">
      <c r="B76" s="122" t="s">
        <v>49</v>
      </c>
      <c r="C76" s="123" t="s">
        <v>105</v>
      </c>
      <c r="D76" s="124" t="s">
        <v>110</v>
      </c>
      <c r="E76" s="80">
        <f t="shared" si="17"/>
        <v>44153</v>
      </c>
      <c r="F76" s="80">
        <f t="shared" si="17"/>
        <v>44153</v>
      </c>
      <c r="G76" s="80">
        <f>E76+5</f>
        <v>44158</v>
      </c>
      <c r="H76" s="80">
        <f>E76+7</f>
        <v>44160</v>
      </c>
      <c r="I76" s="170">
        <f t="shared" si="18"/>
        <v>44162</v>
      </c>
      <c r="J76" s="169" t="s">
        <v>192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2:29" s="2" customFormat="1" ht="45" customHeight="1">
      <c r="B77" s="122" t="s">
        <v>83</v>
      </c>
      <c r="C77" s="123" t="s">
        <v>106</v>
      </c>
      <c r="D77" s="124" t="s">
        <v>111</v>
      </c>
      <c r="E77" s="80">
        <f>E76+7</f>
        <v>44160</v>
      </c>
      <c r="F77" s="80">
        <f>F76+7</f>
        <v>44160</v>
      </c>
      <c r="G77" s="80">
        <f>E77+7</f>
        <v>44167</v>
      </c>
      <c r="H77" s="80">
        <f>E77+10</f>
        <v>44170</v>
      </c>
      <c r="I77" s="92">
        <f t="shared" si="18"/>
        <v>44169</v>
      </c>
      <c r="J77" s="174" t="s">
        <v>199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2:29" s="2" customFormat="1" ht="45" customHeight="1">
      <c r="B78" s="125"/>
      <c r="C78" s="126"/>
      <c r="D78" s="124"/>
      <c r="E78" s="80"/>
      <c r="F78" s="80"/>
      <c r="G78" s="98" t="s">
        <v>34</v>
      </c>
      <c r="H78" s="97" t="s">
        <v>33</v>
      </c>
      <c r="I78" s="99" t="s">
        <v>237</v>
      </c>
      <c r="J78" s="20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2:29" s="2" customFormat="1" ht="45" customHeight="1">
      <c r="B79" s="125"/>
      <c r="C79" s="126"/>
      <c r="D79" s="124"/>
      <c r="E79" s="80"/>
      <c r="F79" s="80"/>
      <c r="G79" s="98" t="s">
        <v>332</v>
      </c>
      <c r="H79" s="97" t="s">
        <v>150</v>
      </c>
      <c r="I79" s="99"/>
      <c r="J79" s="20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2:29" s="2" customFormat="1" ht="45" customHeight="1" thickBot="1">
      <c r="B80" s="128" t="s">
        <v>194</v>
      </c>
      <c r="C80" s="129" t="s">
        <v>195</v>
      </c>
      <c r="D80" s="130" t="s">
        <v>327</v>
      </c>
      <c r="E80" s="82">
        <f>E77+7</f>
        <v>44167</v>
      </c>
      <c r="F80" s="82">
        <f>F77+7</f>
        <v>44167</v>
      </c>
      <c r="G80" s="82">
        <f>E80+5</f>
        <v>44172</v>
      </c>
      <c r="H80" s="82">
        <f>E80+7</f>
        <v>44174</v>
      </c>
      <c r="I80" s="205">
        <f t="shared" si="18"/>
        <v>44176</v>
      </c>
      <c r="J80" s="174" t="s">
        <v>333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2:29" s="2" customFormat="1" ht="36" customHeight="1">
      <c r="B81" s="110" t="s">
        <v>169</v>
      </c>
      <c r="C81" s="67"/>
      <c r="D81" s="68"/>
      <c r="E81" s="14"/>
      <c r="F81" s="14"/>
      <c r="G81" s="14"/>
      <c r="H81" s="14"/>
      <c r="I81" s="1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2:29" s="2" customFormat="1" ht="36" customHeight="1" thickBot="1">
      <c r="B82" s="36"/>
      <c r="C82" s="37"/>
      <c r="D82" s="37"/>
      <c r="E82" s="32"/>
      <c r="F82" s="32"/>
      <c r="G82" s="32"/>
      <c r="H82" s="32"/>
      <c r="I82" s="3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2:10" ht="39.75" customHeight="1">
      <c r="B83" s="230" t="s">
        <v>36</v>
      </c>
      <c r="C83" s="231"/>
      <c r="D83" s="231"/>
      <c r="E83" s="231"/>
      <c r="F83" s="231"/>
      <c r="G83" s="231"/>
      <c r="H83" s="231"/>
      <c r="I83" s="232"/>
      <c r="J83" s="33"/>
    </row>
    <row r="84" spans="2:10" ht="39.75" customHeight="1" thickBot="1">
      <c r="B84" s="239"/>
      <c r="C84" s="240"/>
      <c r="D84" s="240"/>
      <c r="E84" s="240"/>
      <c r="F84" s="240"/>
      <c r="G84" s="240"/>
      <c r="H84" s="240"/>
      <c r="I84" s="241"/>
      <c r="J84" s="33"/>
    </row>
    <row r="85" spans="2:29" s="2" customFormat="1" ht="39.75" customHeight="1">
      <c r="B85" s="218" t="s">
        <v>2</v>
      </c>
      <c r="C85" s="229" t="s">
        <v>3</v>
      </c>
      <c r="D85" s="236" t="s">
        <v>4</v>
      </c>
      <c r="E85" s="229" t="s">
        <v>5</v>
      </c>
      <c r="F85" s="229"/>
      <c r="G85" s="242" t="s">
        <v>6</v>
      </c>
      <c r="H85" s="243"/>
      <c r="I85" s="244"/>
      <c r="J85" s="21"/>
      <c r="K85" s="3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2:29" s="2" customFormat="1" ht="69.75" customHeight="1">
      <c r="B86" s="219"/>
      <c r="C86" s="217"/>
      <c r="D86" s="237"/>
      <c r="E86" s="96" t="s">
        <v>6</v>
      </c>
      <c r="F86" s="96" t="s">
        <v>7</v>
      </c>
      <c r="G86" s="97" t="s">
        <v>23</v>
      </c>
      <c r="H86" s="98" t="s">
        <v>34</v>
      </c>
      <c r="I86" s="99" t="s">
        <v>33</v>
      </c>
      <c r="J86" s="40"/>
      <c r="K86" s="30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2:29" s="2" customFormat="1" ht="39.75" customHeight="1">
      <c r="B87" s="220"/>
      <c r="C87" s="245"/>
      <c r="D87" s="238"/>
      <c r="E87" s="100" t="s">
        <v>14</v>
      </c>
      <c r="F87" s="96" t="s">
        <v>25</v>
      </c>
      <c r="G87" s="96" t="s">
        <v>11</v>
      </c>
      <c r="H87" s="96" t="s">
        <v>12</v>
      </c>
      <c r="I87" s="102" t="s">
        <v>25</v>
      </c>
      <c r="J87" s="41"/>
      <c r="K87" s="30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2:29" s="5" customFormat="1" ht="45" customHeight="1">
      <c r="B88" s="122" t="s">
        <v>81</v>
      </c>
      <c r="C88" s="123" t="s">
        <v>112</v>
      </c>
      <c r="D88" s="124" t="s">
        <v>114</v>
      </c>
      <c r="E88" s="80">
        <v>44162</v>
      </c>
      <c r="F88" s="80">
        <f>E88+1</f>
        <v>44163</v>
      </c>
      <c r="G88" s="80">
        <f>E88+3</f>
        <v>44165</v>
      </c>
      <c r="H88" s="80">
        <f>E88+6</f>
        <v>44168</v>
      </c>
      <c r="I88" s="81">
        <f>E88+8</f>
        <v>44170</v>
      </c>
      <c r="J88" s="160"/>
      <c r="K88" s="30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2:29" s="5" customFormat="1" ht="45" customHeight="1">
      <c r="B89" s="125" t="s">
        <v>82</v>
      </c>
      <c r="C89" s="126" t="s">
        <v>113</v>
      </c>
      <c r="D89" s="127" t="s">
        <v>115</v>
      </c>
      <c r="E89" s="80">
        <f aca="true" t="shared" si="19" ref="E89:F94">E88+7</f>
        <v>44169</v>
      </c>
      <c r="F89" s="80">
        <f t="shared" si="19"/>
        <v>44170</v>
      </c>
      <c r="G89" s="214">
        <f aca="true" t="shared" si="20" ref="G89:G94">E89+3</f>
        <v>44172</v>
      </c>
      <c r="H89" s="80">
        <f aca="true" t="shared" si="21" ref="H89:H94">E89+6</f>
        <v>44175</v>
      </c>
      <c r="I89" s="81">
        <f aca="true" t="shared" si="22" ref="I89:I94">E89+8</f>
        <v>44177</v>
      </c>
      <c r="J89" s="215" t="s">
        <v>337</v>
      </c>
      <c r="K89" s="30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2:29" s="5" customFormat="1" ht="45" customHeight="1">
      <c r="B90" s="125" t="s">
        <v>176</v>
      </c>
      <c r="C90" s="126" t="s">
        <v>177</v>
      </c>
      <c r="D90" s="124" t="s">
        <v>178</v>
      </c>
      <c r="E90" s="80">
        <f t="shared" si="19"/>
        <v>44176</v>
      </c>
      <c r="F90" s="80">
        <f t="shared" si="19"/>
        <v>44177</v>
      </c>
      <c r="G90" s="80">
        <f t="shared" si="20"/>
        <v>44179</v>
      </c>
      <c r="H90" s="80">
        <f t="shared" si="21"/>
        <v>44182</v>
      </c>
      <c r="I90" s="81">
        <f t="shared" si="22"/>
        <v>44184</v>
      </c>
      <c r="J90" s="175" t="s">
        <v>200</v>
      </c>
      <c r="K90" s="30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2:29" s="5" customFormat="1" ht="45" customHeight="1">
      <c r="B91" s="122" t="s">
        <v>81</v>
      </c>
      <c r="C91" s="123" t="s">
        <v>228</v>
      </c>
      <c r="D91" s="124" t="s">
        <v>231</v>
      </c>
      <c r="E91" s="80">
        <f t="shared" si="19"/>
        <v>44183</v>
      </c>
      <c r="F91" s="80">
        <f t="shared" si="19"/>
        <v>44184</v>
      </c>
      <c r="G91" s="80">
        <f t="shared" si="20"/>
        <v>44186</v>
      </c>
      <c r="H91" s="80">
        <f t="shared" si="21"/>
        <v>44189</v>
      </c>
      <c r="I91" s="81">
        <f t="shared" si="22"/>
        <v>44191</v>
      </c>
      <c r="J91" s="160"/>
      <c r="K91" s="42"/>
      <c r="L91" s="39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2:29" s="5" customFormat="1" ht="45" customHeight="1">
      <c r="B92" s="122" t="s">
        <v>82</v>
      </c>
      <c r="C92" s="123" t="s">
        <v>229</v>
      </c>
      <c r="D92" s="127" t="s">
        <v>232</v>
      </c>
      <c r="E92" s="80">
        <f t="shared" si="19"/>
        <v>44190</v>
      </c>
      <c r="F92" s="80">
        <f t="shared" si="19"/>
        <v>44191</v>
      </c>
      <c r="G92" s="80">
        <f t="shared" si="20"/>
        <v>44193</v>
      </c>
      <c r="H92" s="80">
        <f t="shared" si="21"/>
        <v>44196</v>
      </c>
      <c r="I92" s="81">
        <f t="shared" si="22"/>
        <v>44198</v>
      </c>
      <c r="J92" s="160"/>
      <c r="K92" s="42"/>
      <c r="L92" s="39"/>
      <c r="M92" s="45"/>
      <c r="N92" s="45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2:29" s="5" customFormat="1" ht="45" customHeight="1">
      <c r="B93" s="125" t="s">
        <v>176</v>
      </c>
      <c r="C93" s="126" t="s">
        <v>234</v>
      </c>
      <c r="D93" s="124" t="s">
        <v>233</v>
      </c>
      <c r="E93" s="80">
        <f>E92+7</f>
        <v>44197</v>
      </c>
      <c r="F93" s="80">
        <f t="shared" si="19"/>
        <v>44198</v>
      </c>
      <c r="G93" s="80">
        <f t="shared" si="20"/>
        <v>44200</v>
      </c>
      <c r="H93" s="80">
        <f t="shared" si="21"/>
        <v>44203</v>
      </c>
      <c r="I93" s="81">
        <f t="shared" si="22"/>
        <v>44205</v>
      </c>
      <c r="J93" s="160"/>
      <c r="K93" s="42"/>
      <c r="L93" s="39"/>
      <c r="M93" s="45"/>
      <c r="N93" s="45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2:29" s="5" customFormat="1" ht="45" customHeight="1" thickBot="1">
      <c r="B94" s="128" t="s">
        <v>81</v>
      </c>
      <c r="C94" s="129" t="s">
        <v>230</v>
      </c>
      <c r="D94" s="130" t="s">
        <v>235</v>
      </c>
      <c r="E94" s="82">
        <f t="shared" si="19"/>
        <v>44204</v>
      </c>
      <c r="F94" s="82">
        <f t="shared" si="19"/>
        <v>44205</v>
      </c>
      <c r="G94" s="82">
        <f t="shared" si="20"/>
        <v>44207</v>
      </c>
      <c r="H94" s="82">
        <f t="shared" si="21"/>
        <v>44210</v>
      </c>
      <c r="I94" s="83">
        <f t="shared" si="22"/>
        <v>44212</v>
      </c>
      <c r="J94" s="175"/>
      <c r="K94" s="42"/>
      <c r="L94" s="39"/>
      <c r="M94" s="45"/>
      <c r="N94" s="45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 s="4" customFormat="1" ht="36" customHeight="1">
      <c r="A95" s="5"/>
      <c r="B95" s="110" t="s">
        <v>170</v>
      </c>
      <c r="C95" s="17"/>
      <c r="D95" s="14"/>
      <c r="E95" s="14"/>
      <c r="F95" s="14"/>
      <c r="G95" s="14"/>
      <c r="H95" s="14"/>
      <c r="I95" s="14"/>
      <c r="J95" s="38"/>
      <c r="K95" s="43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4" customFormat="1" ht="36" customHeight="1">
      <c r="A96" s="5"/>
      <c r="B96" s="36"/>
      <c r="C96" s="17"/>
      <c r="D96" s="14"/>
      <c r="E96" s="14"/>
      <c r="F96" s="14"/>
      <c r="G96" s="14"/>
      <c r="H96" s="14"/>
      <c r="I96" s="14"/>
      <c r="J96" s="38"/>
      <c r="K96" s="43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</sheetData>
  <sheetProtection/>
  <mergeCells count="38">
    <mergeCell ref="G41:K41"/>
    <mergeCell ref="B10:I11"/>
    <mergeCell ref="B12:B14"/>
    <mergeCell ref="C12:C14"/>
    <mergeCell ref="D12:D14"/>
    <mergeCell ref="E12:F12"/>
    <mergeCell ref="G12:I12"/>
    <mergeCell ref="D41:D43"/>
    <mergeCell ref="B1:H4"/>
    <mergeCell ref="B39:K40"/>
    <mergeCell ref="B54:I55"/>
    <mergeCell ref="C41:C43"/>
    <mergeCell ref="G56:I56"/>
    <mergeCell ref="D27:D29"/>
    <mergeCell ref="E27:F27"/>
    <mergeCell ref="B5:H5"/>
    <mergeCell ref="C56:C58"/>
    <mergeCell ref="E41:F41"/>
    <mergeCell ref="C85:C87"/>
    <mergeCell ref="C27:C29"/>
    <mergeCell ref="C70:C72"/>
    <mergeCell ref="G70:I70"/>
    <mergeCell ref="B85:B87"/>
    <mergeCell ref="B27:B29"/>
    <mergeCell ref="E56:F56"/>
    <mergeCell ref="D85:D87"/>
    <mergeCell ref="G27:H27"/>
    <mergeCell ref="B56:B58"/>
    <mergeCell ref="E70:F70"/>
    <mergeCell ref="B41:B43"/>
    <mergeCell ref="B25:H26"/>
    <mergeCell ref="D70:D72"/>
    <mergeCell ref="E85:F85"/>
    <mergeCell ref="B68:I69"/>
    <mergeCell ref="B70:B72"/>
    <mergeCell ref="D56:D58"/>
    <mergeCell ref="B83:I84"/>
    <mergeCell ref="G85:I85"/>
  </mergeCells>
  <conditionalFormatting sqref="B34:C34">
    <cfRule type="duplicateValues" priority="1" dxfId="1" stopIfTrue="1">
      <formula>AND(COUNTIF($B$34:$C$34,B34)&gt;1,NOT(ISBLANK(B34)))</formula>
    </cfRule>
  </conditionalFormatting>
  <printOptions/>
  <pageMargins left="0" right="0" top="0" bottom="0" header="0" footer="0"/>
  <pageSetup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tabSelected="1" view="pageBreakPreview" zoomScale="60" zoomScaleNormal="60" zoomScalePageLayoutView="0" workbookViewId="0" topLeftCell="A73">
      <selection activeCell="O84" sqref="O84"/>
    </sheetView>
  </sheetViews>
  <sheetFormatPr defaultColWidth="9.140625" defaultRowHeight="15"/>
  <cols>
    <col min="1" max="1" width="3.421875" style="6" customWidth="1"/>
    <col min="2" max="2" width="50.57421875" style="6" customWidth="1"/>
    <col min="3" max="6" width="25.57421875" style="6" customWidth="1"/>
    <col min="7" max="10" width="45.57421875" style="6" customWidth="1"/>
    <col min="11" max="12" width="45.57421875" style="7" customWidth="1"/>
    <col min="13" max="13" width="45.57421875" style="12" customWidth="1"/>
    <col min="14" max="14" width="9.00390625" style="12" customWidth="1"/>
    <col min="15" max="15" width="12.421875" style="12" customWidth="1"/>
    <col min="16" max="23" width="9.00390625" style="12" customWidth="1"/>
    <col min="24" max="41" width="9.00390625" style="7" customWidth="1"/>
    <col min="42" max="16384" width="9.00390625" style="6" customWidth="1"/>
  </cols>
  <sheetData>
    <row r="1" spans="2:9" ht="15">
      <c r="B1" s="250" t="s">
        <v>0</v>
      </c>
      <c r="C1" s="250"/>
      <c r="D1" s="250"/>
      <c r="E1" s="250"/>
      <c r="F1" s="250"/>
      <c r="G1" s="250"/>
      <c r="H1" s="250"/>
      <c r="I1" s="7"/>
    </row>
    <row r="2" spans="2:9" ht="15">
      <c r="B2" s="250"/>
      <c r="C2" s="250"/>
      <c r="D2" s="250"/>
      <c r="E2" s="250"/>
      <c r="F2" s="250"/>
      <c r="G2" s="250"/>
      <c r="H2" s="250"/>
      <c r="I2" s="7"/>
    </row>
    <row r="3" spans="2:9" ht="15">
      <c r="B3" s="250"/>
      <c r="C3" s="250"/>
      <c r="D3" s="250"/>
      <c r="E3" s="250"/>
      <c r="F3" s="250"/>
      <c r="G3" s="250"/>
      <c r="H3" s="250"/>
      <c r="I3" s="7"/>
    </row>
    <row r="4" spans="2:9" ht="27" customHeight="1">
      <c r="B4" s="250"/>
      <c r="C4" s="250"/>
      <c r="D4" s="250"/>
      <c r="E4" s="250"/>
      <c r="F4" s="250"/>
      <c r="G4" s="250"/>
      <c r="H4" s="250"/>
      <c r="I4" s="7"/>
    </row>
    <row r="5" spans="2:9" ht="27" customHeight="1">
      <c r="B5" s="71"/>
      <c r="C5" s="71"/>
      <c r="D5" s="71"/>
      <c r="E5" s="71"/>
      <c r="F5" s="71"/>
      <c r="G5" s="71"/>
      <c r="H5" s="71"/>
      <c r="I5" s="7"/>
    </row>
    <row r="6" spans="2:9" ht="27" customHeight="1">
      <c r="B6" s="71"/>
      <c r="C6" s="71"/>
      <c r="D6" s="71"/>
      <c r="E6" s="71"/>
      <c r="F6" s="71"/>
      <c r="G6" s="71"/>
      <c r="H6" s="71"/>
      <c r="I6" s="7"/>
    </row>
    <row r="7" spans="2:9" ht="39.75">
      <c r="B7" s="264" t="s">
        <v>259</v>
      </c>
      <c r="C7" s="264"/>
      <c r="D7" s="264"/>
      <c r="E7" s="264"/>
      <c r="F7" s="264"/>
      <c r="G7" s="264"/>
      <c r="H7" s="264"/>
      <c r="I7" s="7"/>
    </row>
    <row r="8" spans="2:9" ht="39.75">
      <c r="B8" s="111"/>
      <c r="C8" s="111"/>
      <c r="D8" s="111"/>
      <c r="E8" s="111"/>
      <c r="F8" s="111"/>
      <c r="G8" s="111"/>
      <c r="H8" s="111"/>
      <c r="I8" s="7"/>
    </row>
    <row r="9" spans="2:9" ht="40.5" thickBot="1">
      <c r="B9" s="111"/>
      <c r="C9" s="111"/>
      <c r="D9" s="111"/>
      <c r="E9" s="111"/>
      <c r="F9" s="111"/>
      <c r="G9" s="111"/>
      <c r="H9" s="111"/>
      <c r="I9" s="7"/>
    </row>
    <row r="10" spans="2:12" ht="39.75" customHeight="1">
      <c r="B10" s="277" t="s">
        <v>307</v>
      </c>
      <c r="C10" s="306"/>
      <c r="D10" s="306"/>
      <c r="E10" s="306"/>
      <c r="F10" s="306"/>
      <c r="G10" s="306"/>
      <c r="H10" s="306"/>
      <c r="I10" s="306"/>
      <c r="J10" s="306"/>
      <c r="K10" s="306"/>
      <c r="L10" s="171"/>
    </row>
    <row r="11" spans="2:12" ht="39.75" customHeight="1" thickBot="1"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171"/>
    </row>
    <row r="12" spans="2:41" s="2" customFormat="1" ht="60" customHeight="1">
      <c r="B12" s="283" t="s">
        <v>2</v>
      </c>
      <c r="C12" s="285" t="s">
        <v>3</v>
      </c>
      <c r="D12" s="287" t="s">
        <v>4</v>
      </c>
      <c r="E12" s="311" t="s">
        <v>330</v>
      </c>
      <c r="F12" s="311"/>
      <c r="G12" s="271" t="s">
        <v>338</v>
      </c>
      <c r="H12" s="272"/>
      <c r="I12" s="272"/>
      <c r="J12" s="272"/>
      <c r="K12" s="273"/>
      <c r="L12" s="19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s="2" customFormat="1" ht="90" customHeight="1">
      <c r="B13" s="284"/>
      <c r="C13" s="286"/>
      <c r="D13" s="288"/>
      <c r="E13" s="146" t="s">
        <v>44</v>
      </c>
      <c r="F13" s="146" t="s">
        <v>7</v>
      </c>
      <c r="G13" s="148" t="s">
        <v>18</v>
      </c>
      <c r="H13" s="148" t="s">
        <v>19</v>
      </c>
      <c r="I13" s="148" t="s">
        <v>8</v>
      </c>
      <c r="J13" s="204" t="s">
        <v>331</v>
      </c>
      <c r="K13" s="154" t="s">
        <v>24</v>
      </c>
      <c r="L13" s="19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2:41" s="2" customFormat="1" ht="60" customHeight="1">
      <c r="B14" s="284"/>
      <c r="C14" s="286"/>
      <c r="D14" s="289"/>
      <c r="E14" s="146" t="s">
        <v>198</v>
      </c>
      <c r="F14" s="146" t="s">
        <v>152</v>
      </c>
      <c r="G14" s="151" t="s">
        <v>324</v>
      </c>
      <c r="H14" s="146" t="s">
        <v>325</v>
      </c>
      <c r="I14" s="146" t="s">
        <v>326</v>
      </c>
      <c r="J14" s="152" t="s">
        <v>156</v>
      </c>
      <c r="K14" s="186" t="s">
        <v>14</v>
      </c>
      <c r="L14" s="193"/>
      <c r="M14" s="4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2:41" s="3" customFormat="1" ht="45" customHeight="1">
      <c r="B15" s="134" t="s">
        <v>309</v>
      </c>
      <c r="C15" s="135" t="s">
        <v>310</v>
      </c>
      <c r="D15" s="136" t="s">
        <v>317</v>
      </c>
      <c r="E15" s="73">
        <v>44184</v>
      </c>
      <c r="F15" s="73">
        <f>E15+0</f>
        <v>44184</v>
      </c>
      <c r="G15" s="72">
        <f>E15+8</f>
        <v>44192</v>
      </c>
      <c r="H15" s="73">
        <f>E15+10</f>
        <v>44194</v>
      </c>
      <c r="I15" s="74">
        <f>E15+10</f>
        <v>44194</v>
      </c>
      <c r="J15" s="74">
        <f>E15+18</f>
        <v>44202</v>
      </c>
      <c r="K15" s="187">
        <f>E15+20</f>
        <v>44204</v>
      </c>
      <c r="L15" s="194" t="s">
        <v>316</v>
      </c>
      <c r="M15" s="18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2:41" s="3" customFormat="1" ht="45" customHeight="1">
      <c r="B16" s="134" t="s">
        <v>311</v>
      </c>
      <c r="C16" s="135"/>
      <c r="D16" s="136"/>
      <c r="E16" s="73">
        <f aca="true" t="shared" si="0" ref="E16:K16">E15+7</f>
        <v>44191</v>
      </c>
      <c r="F16" s="73">
        <f t="shared" si="0"/>
        <v>44191</v>
      </c>
      <c r="G16" s="73">
        <f t="shared" si="0"/>
        <v>44199</v>
      </c>
      <c r="H16" s="73">
        <f t="shared" si="0"/>
        <v>44201</v>
      </c>
      <c r="I16" s="73">
        <f t="shared" si="0"/>
        <v>44201</v>
      </c>
      <c r="J16" s="73">
        <f t="shared" si="0"/>
        <v>44209</v>
      </c>
      <c r="K16" s="188">
        <f t="shared" si="0"/>
        <v>44211</v>
      </c>
      <c r="L16" s="194" t="s">
        <v>318</v>
      </c>
      <c r="M16" s="18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2:41" s="3" customFormat="1" ht="45" customHeight="1">
      <c r="B17" s="137" t="s">
        <v>312</v>
      </c>
      <c r="C17" s="138"/>
      <c r="D17" s="139"/>
      <c r="E17" s="73">
        <f aca="true" t="shared" si="1" ref="E17:K17">E15+14</f>
        <v>44198</v>
      </c>
      <c r="F17" s="73">
        <f t="shared" si="1"/>
        <v>44198</v>
      </c>
      <c r="G17" s="72">
        <f t="shared" si="1"/>
        <v>44206</v>
      </c>
      <c r="H17" s="73">
        <f t="shared" si="1"/>
        <v>44208</v>
      </c>
      <c r="I17" s="74">
        <f t="shared" si="1"/>
        <v>44208</v>
      </c>
      <c r="J17" s="74">
        <f t="shared" si="1"/>
        <v>44216</v>
      </c>
      <c r="K17" s="187">
        <f t="shared" si="1"/>
        <v>44218</v>
      </c>
      <c r="L17" s="194" t="s">
        <v>319</v>
      </c>
      <c r="M17" s="190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2:41" s="3" customFormat="1" ht="45" customHeight="1">
      <c r="B18" s="134" t="s">
        <v>313</v>
      </c>
      <c r="C18" s="135"/>
      <c r="D18" s="136"/>
      <c r="E18" s="73">
        <f aca="true" t="shared" si="2" ref="E18:K18">E17+7</f>
        <v>44205</v>
      </c>
      <c r="F18" s="73">
        <f t="shared" si="2"/>
        <v>44205</v>
      </c>
      <c r="G18" s="72">
        <f t="shared" si="2"/>
        <v>44213</v>
      </c>
      <c r="H18" s="73">
        <f t="shared" si="2"/>
        <v>44215</v>
      </c>
      <c r="I18" s="74">
        <f t="shared" si="2"/>
        <v>44215</v>
      </c>
      <c r="J18" s="74">
        <f t="shared" si="2"/>
        <v>44223</v>
      </c>
      <c r="K18" s="187">
        <f t="shared" si="2"/>
        <v>44225</v>
      </c>
      <c r="L18" s="194" t="s">
        <v>320</v>
      </c>
      <c r="M18" s="190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2:41" s="3" customFormat="1" ht="45" customHeight="1">
      <c r="B19" s="195" t="s">
        <v>184</v>
      </c>
      <c r="C19" s="196"/>
      <c r="D19" s="197"/>
      <c r="E19" s="198">
        <f>E18+7</f>
        <v>44212</v>
      </c>
      <c r="F19" s="198">
        <f aca="true" t="shared" si="3" ref="F19:K19">F18+7</f>
        <v>44212</v>
      </c>
      <c r="G19" s="199">
        <f t="shared" si="3"/>
        <v>44220</v>
      </c>
      <c r="H19" s="198">
        <f t="shared" si="3"/>
        <v>44222</v>
      </c>
      <c r="I19" s="200">
        <f t="shared" si="3"/>
        <v>44222</v>
      </c>
      <c r="J19" s="200">
        <f t="shared" si="3"/>
        <v>44230</v>
      </c>
      <c r="K19" s="201">
        <f t="shared" si="3"/>
        <v>44232</v>
      </c>
      <c r="L19" s="202" t="s">
        <v>321</v>
      </c>
      <c r="M19" s="17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2:41" s="3" customFormat="1" ht="45" customHeight="1">
      <c r="B20" s="134" t="s">
        <v>314</v>
      </c>
      <c r="C20" s="135"/>
      <c r="D20" s="136"/>
      <c r="E20" s="73">
        <f>E19+7</f>
        <v>44219</v>
      </c>
      <c r="F20" s="73">
        <f aca="true" t="shared" si="4" ref="F20:K20">F19+7</f>
        <v>44219</v>
      </c>
      <c r="G20" s="72">
        <f t="shared" si="4"/>
        <v>44227</v>
      </c>
      <c r="H20" s="73">
        <f t="shared" si="4"/>
        <v>44229</v>
      </c>
      <c r="I20" s="74">
        <f t="shared" si="4"/>
        <v>44229</v>
      </c>
      <c r="J20" s="74">
        <f t="shared" si="4"/>
        <v>44237</v>
      </c>
      <c r="K20" s="187">
        <f t="shared" si="4"/>
        <v>44239</v>
      </c>
      <c r="L20" s="194" t="s">
        <v>322</v>
      </c>
      <c r="M20" s="175"/>
      <c r="N20" s="26"/>
      <c r="O20" s="26"/>
      <c r="P20" s="2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2:41" s="3" customFormat="1" ht="45" customHeight="1" thickBot="1">
      <c r="B21" s="140" t="s">
        <v>309</v>
      </c>
      <c r="C21" s="141" t="s">
        <v>315</v>
      </c>
      <c r="D21" s="142" t="s">
        <v>317</v>
      </c>
      <c r="E21" s="76">
        <f>E20+7</f>
        <v>44226</v>
      </c>
      <c r="F21" s="76">
        <f aca="true" t="shared" si="5" ref="F21:K21">F20+7</f>
        <v>44226</v>
      </c>
      <c r="G21" s="77">
        <f t="shared" si="5"/>
        <v>44234</v>
      </c>
      <c r="H21" s="76">
        <f t="shared" si="5"/>
        <v>44236</v>
      </c>
      <c r="I21" s="78">
        <f t="shared" si="5"/>
        <v>44236</v>
      </c>
      <c r="J21" s="78">
        <f t="shared" si="5"/>
        <v>44244</v>
      </c>
      <c r="K21" s="189">
        <f t="shared" si="5"/>
        <v>44246</v>
      </c>
      <c r="L21" s="194"/>
      <c r="M21" s="17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2:41" s="3" customFormat="1" ht="39.75" customHeight="1">
      <c r="B22" s="112"/>
      <c r="C22" s="112"/>
      <c r="D22" s="113"/>
      <c r="E22" s="114"/>
      <c r="F22" s="114"/>
      <c r="G22" s="114"/>
      <c r="H22" s="114"/>
      <c r="I22" s="115"/>
      <c r="J22" s="115"/>
      <c r="K22" s="115"/>
      <c r="L22" s="114"/>
      <c r="M22" s="17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2:41" s="5" customFormat="1" ht="36" customHeight="1">
      <c r="B23" s="110" t="s">
        <v>308</v>
      </c>
      <c r="C23" s="13"/>
      <c r="D23" s="35"/>
      <c r="E23" s="35"/>
      <c r="F23" s="35"/>
      <c r="G23" s="35"/>
      <c r="H23" s="35"/>
      <c r="I23" s="15" t="s">
        <v>37</v>
      </c>
      <c r="J23" s="15"/>
      <c r="K23" s="15"/>
      <c r="L23" s="35"/>
      <c r="M23" s="18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9" ht="40.5" thickBot="1">
      <c r="B24" s="111"/>
      <c r="C24" s="111"/>
      <c r="D24" s="111"/>
      <c r="E24" s="111"/>
      <c r="F24" s="111"/>
      <c r="G24" s="111"/>
      <c r="H24" s="111"/>
      <c r="I24" s="7"/>
    </row>
    <row r="25" spans="1:11" ht="39.75" customHeight="1">
      <c r="A25"/>
      <c r="B25" s="277" t="s">
        <v>1</v>
      </c>
      <c r="C25" s="278"/>
      <c r="D25" s="278"/>
      <c r="E25" s="278"/>
      <c r="F25" s="278"/>
      <c r="G25" s="278"/>
      <c r="H25" s="278"/>
      <c r="I25" s="278"/>
      <c r="J25" s="278"/>
      <c r="K25" s="279"/>
    </row>
    <row r="26" spans="1:11" ht="39.75" customHeight="1" thickBot="1">
      <c r="A26"/>
      <c r="B26" s="280"/>
      <c r="C26" s="281"/>
      <c r="D26" s="281"/>
      <c r="E26" s="281"/>
      <c r="F26" s="281"/>
      <c r="G26" s="281"/>
      <c r="H26" s="281"/>
      <c r="I26" s="281"/>
      <c r="J26" s="281"/>
      <c r="K26" s="282"/>
    </row>
    <row r="27" spans="1:11" ht="60" customHeight="1">
      <c r="A27"/>
      <c r="B27" s="302" t="s">
        <v>2</v>
      </c>
      <c r="C27" s="274" t="s">
        <v>3</v>
      </c>
      <c r="D27" s="303" t="s">
        <v>4</v>
      </c>
      <c r="E27" s="274" t="s">
        <v>47</v>
      </c>
      <c r="F27" s="274"/>
      <c r="G27" s="274" t="s">
        <v>338</v>
      </c>
      <c r="H27" s="275"/>
      <c r="I27" s="275"/>
      <c r="J27" s="275"/>
      <c r="K27" s="276"/>
    </row>
    <row r="28" spans="1:11" ht="60" customHeight="1">
      <c r="A28"/>
      <c r="B28" s="284"/>
      <c r="C28" s="286"/>
      <c r="D28" s="304"/>
      <c r="E28" s="146" t="s">
        <v>6</v>
      </c>
      <c r="F28" s="146" t="s">
        <v>7</v>
      </c>
      <c r="G28" s="149" t="s">
        <v>73</v>
      </c>
      <c r="H28" s="149" t="s">
        <v>8</v>
      </c>
      <c r="I28" s="149" t="s">
        <v>9</v>
      </c>
      <c r="J28" s="149" t="s">
        <v>69</v>
      </c>
      <c r="K28" s="312"/>
    </row>
    <row r="29" spans="1:11" ht="60" customHeight="1">
      <c r="A29"/>
      <c r="B29" s="284"/>
      <c r="C29" s="286"/>
      <c r="D29" s="304"/>
      <c r="E29" s="146" t="s">
        <v>10</v>
      </c>
      <c r="F29" s="146" t="s">
        <v>11</v>
      </c>
      <c r="G29" s="146" t="s">
        <v>74</v>
      </c>
      <c r="H29" s="152" t="s">
        <v>71</v>
      </c>
      <c r="I29" s="152" t="s">
        <v>72</v>
      </c>
      <c r="J29" s="152" t="s">
        <v>71</v>
      </c>
      <c r="K29" s="313"/>
    </row>
    <row r="30" spans="1:11" ht="45" customHeight="1">
      <c r="A30" s="1"/>
      <c r="B30" s="122" t="s">
        <v>117</v>
      </c>
      <c r="C30" s="123" t="s">
        <v>118</v>
      </c>
      <c r="D30" s="124" t="s">
        <v>121</v>
      </c>
      <c r="E30" s="80">
        <v>44164</v>
      </c>
      <c r="F30" s="80">
        <f>E30+1</f>
        <v>44165</v>
      </c>
      <c r="G30" s="80">
        <f>E30+6</f>
        <v>44170</v>
      </c>
      <c r="H30" s="80">
        <f>F30+12</f>
        <v>44177</v>
      </c>
      <c r="I30" s="80">
        <f>F30+20</f>
        <v>44185</v>
      </c>
      <c r="J30" s="80">
        <f>F30+26</f>
        <v>44191</v>
      </c>
      <c r="K30" s="314"/>
    </row>
    <row r="31" spans="1:11" ht="45" customHeight="1">
      <c r="A31" s="1"/>
      <c r="B31" s="122" t="s">
        <v>120</v>
      </c>
      <c r="C31" s="123" t="s">
        <v>119</v>
      </c>
      <c r="D31" s="124" t="s">
        <v>122</v>
      </c>
      <c r="E31" s="80">
        <f aca="true" t="shared" si="6" ref="E31:G38">E30+7</f>
        <v>44171</v>
      </c>
      <c r="F31" s="80">
        <f t="shared" si="6"/>
        <v>44172</v>
      </c>
      <c r="G31" s="80">
        <f t="shared" si="6"/>
        <v>44177</v>
      </c>
      <c r="H31" s="80">
        <f aca="true" t="shared" si="7" ref="H31:H38">F31+12</f>
        <v>44184</v>
      </c>
      <c r="I31" s="80">
        <f aca="true" t="shared" si="8" ref="I31:I38">F31+20</f>
        <v>44192</v>
      </c>
      <c r="J31" s="80">
        <f>F31+26</f>
        <v>44198</v>
      </c>
      <c r="K31" s="315"/>
    </row>
    <row r="32" spans="1:12" ht="61.5" customHeight="1">
      <c r="A32" s="1"/>
      <c r="B32" s="213"/>
      <c r="C32" s="146"/>
      <c r="D32" s="216"/>
      <c r="E32" s="146" t="s">
        <v>6</v>
      </c>
      <c r="F32" s="146" t="s">
        <v>7</v>
      </c>
      <c r="G32" s="149" t="s">
        <v>73</v>
      </c>
      <c r="H32" s="149" t="s">
        <v>8</v>
      </c>
      <c r="I32" s="149" t="s">
        <v>160</v>
      </c>
      <c r="J32" s="149" t="s">
        <v>69</v>
      </c>
      <c r="K32" s="150" t="s">
        <v>340</v>
      </c>
      <c r="L32" s="316" t="s">
        <v>341</v>
      </c>
    </row>
    <row r="33" spans="1:12" ht="45" customHeight="1">
      <c r="A33" s="1"/>
      <c r="B33" s="213"/>
      <c r="C33" s="146"/>
      <c r="D33" s="216"/>
      <c r="E33" s="146" t="s">
        <v>10</v>
      </c>
      <c r="F33" s="146" t="s">
        <v>11</v>
      </c>
      <c r="G33" s="146" t="s">
        <v>74</v>
      </c>
      <c r="H33" s="152" t="s">
        <v>71</v>
      </c>
      <c r="I33" s="152" t="s">
        <v>72</v>
      </c>
      <c r="J33" s="152" t="s">
        <v>71</v>
      </c>
      <c r="K33" s="153" t="s">
        <v>339</v>
      </c>
      <c r="L33" s="316"/>
    </row>
    <row r="34" spans="1:11" ht="45" customHeight="1">
      <c r="A34" s="1"/>
      <c r="B34" s="122" t="s">
        <v>266</v>
      </c>
      <c r="C34" s="123" t="s">
        <v>267</v>
      </c>
      <c r="D34" s="124" t="s">
        <v>271</v>
      </c>
      <c r="E34" s="80">
        <f>E31+7</f>
        <v>44178</v>
      </c>
      <c r="F34" s="80">
        <f>F31+7</f>
        <v>44179</v>
      </c>
      <c r="G34" s="80">
        <f>G31+7</f>
        <v>44184</v>
      </c>
      <c r="H34" s="80">
        <f t="shared" si="7"/>
        <v>44191</v>
      </c>
      <c r="I34" s="80">
        <f t="shared" si="8"/>
        <v>44199</v>
      </c>
      <c r="J34" s="80">
        <f>F34+23</f>
        <v>44202</v>
      </c>
      <c r="K34" s="81">
        <f>E34+26</f>
        <v>44204</v>
      </c>
    </row>
    <row r="35" spans="1:11" ht="45" customHeight="1">
      <c r="A35" s="1"/>
      <c r="B35" s="122" t="s">
        <v>275</v>
      </c>
      <c r="C35" s="123" t="s">
        <v>269</v>
      </c>
      <c r="D35" s="124" t="s">
        <v>276</v>
      </c>
      <c r="E35" s="80">
        <f t="shared" si="6"/>
        <v>44185</v>
      </c>
      <c r="F35" s="80">
        <f t="shared" si="6"/>
        <v>44186</v>
      </c>
      <c r="G35" s="80">
        <f t="shared" si="6"/>
        <v>44191</v>
      </c>
      <c r="H35" s="80">
        <f t="shared" si="7"/>
        <v>44198</v>
      </c>
      <c r="I35" s="80">
        <f t="shared" si="8"/>
        <v>44206</v>
      </c>
      <c r="J35" s="80">
        <f>F35+23</f>
        <v>44209</v>
      </c>
      <c r="K35" s="81">
        <f>E35+26</f>
        <v>44211</v>
      </c>
    </row>
    <row r="36" spans="1:11" ht="45" customHeight="1">
      <c r="A36" s="1"/>
      <c r="B36" s="122" t="s">
        <v>179</v>
      </c>
      <c r="C36" s="123" t="s">
        <v>268</v>
      </c>
      <c r="D36" s="124" t="s">
        <v>272</v>
      </c>
      <c r="E36" s="80">
        <f t="shared" si="6"/>
        <v>44192</v>
      </c>
      <c r="F36" s="80">
        <f t="shared" si="6"/>
        <v>44193</v>
      </c>
      <c r="G36" s="80">
        <f t="shared" si="6"/>
        <v>44198</v>
      </c>
      <c r="H36" s="80">
        <f t="shared" si="7"/>
        <v>44205</v>
      </c>
      <c r="I36" s="80">
        <f t="shared" si="8"/>
        <v>44213</v>
      </c>
      <c r="J36" s="80">
        <f>F36+23</f>
        <v>44216</v>
      </c>
      <c r="K36" s="81">
        <f>E36+26</f>
        <v>44218</v>
      </c>
    </row>
    <row r="37" spans="1:11" ht="45" customHeight="1">
      <c r="A37" s="1"/>
      <c r="B37" s="122" t="s">
        <v>116</v>
      </c>
      <c r="C37" s="123" t="s">
        <v>269</v>
      </c>
      <c r="D37" s="124" t="s">
        <v>273</v>
      </c>
      <c r="E37" s="80">
        <f t="shared" si="6"/>
        <v>44199</v>
      </c>
      <c r="F37" s="80">
        <f t="shared" si="6"/>
        <v>44200</v>
      </c>
      <c r="G37" s="80">
        <f t="shared" si="6"/>
        <v>44205</v>
      </c>
      <c r="H37" s="80">
        <f t="shared" si="7"/>
        <v>44212</v>
      </c>
      <c r="I37" s="80">
        <f t="shared" si="8"/>
        <v>44220</v>
      </c>
      <c r="J37" s="80">
        <f>F37+23</f>
        <v>44223</v>
      </c>
      <c r="K37" s="81">
        <f>E37+26</f>
        <v>44225</v>
      </c>
    </row>
    <row r="38" spans="1:11" ht="45" customHeight="1" thickBot="1">
      <c r="A38" s="1"/>
      <c r="B38" s="128" t="s">
        <v>117</v>
      </c>
      <c r="C38" s="129" t="s">
        <v>270</v>
      </c>
      <c r="D38" s="130" t="s">
        <v>274</v>
      </c>
      <c r="E38" s="82">
        <f t="shared" si="6"/>
        <v>44206</v>
      </c>
      <c r="F38" s="82">
        <f t="shared" si="6"/>
        <v>44207</v>
      </c>
      <c r="G38" s="82">
        <f t="shared" si="6"/>
        <v>44212</v>
      </c>
      <c r="H38" s="82">
        <f t="shared" si="7"/>
        <v>44219</v>
      </c>
      <c r="I38" s="82">
        <f t="shared" si="8"/>
        <v>44227</v>
      </c>
      <c r="J38" s="82">
        <f>F38+23</f>
        <v>44230</v>
      </c>
      <c r="K38" s="83">
        <f>E38+26</f>
        <v>44232</v>
      </c>
    </row>
    <row r="39" spans="1:11" ht="39.75" customHeight="1">
      <c r="A39" s="1"/>
      <c r="B39" s="119"/>
      <c r="C39" s="119"/>
      <c r="D39" s="116"/>
      <c r="E39" s="117"/>
      <c r="F39" s="117"/>
      <c r="G39" s="117"/>
      <c r="H39" s="117"/>
      <c r="I39" s="117"/>
      <c r="J39" s="117"/>
      <c r="K39" s="118"/>
    </row>
    <row r="40" spans="1:11" ht="36" customHeight="1">
      <c r="A40"/>
      <c r="B40" s="110" t="s">
        <v>174</v>
      </c>
      <c r="C40" s="12"/>
      <c r="D40" s="12"/>
      <c r="E40" s="44"/>
      <c r="F40" s="12"/>
      <c r="G40" s="12"/>
      <c r="H40" s="12"/>
      <c r="I40" s="12"/>
      <c r="J40" s="11"/>
      <c r="K40" s="12"/>
    </row>
    <row r="41" spans="1:11" ht="36" customHeight="1" thickBot="1">
      <c r="A41"/>
      <c r="B41" s="110"/>
      <c r="C41" s="12"/>
      <c r="D41" s="12"/>
      <c r="E41" s="44"/>
      <c r="F41" s="12"/>
      <c r="G41" s="12"/>
      <c r="H41" s="12"/>
      <c r="I41" s="12"/>
      <c r="J41" s="11"/>
      <c r="K41" s="12"/>
    </row>
    <row r="42" spans="2:13" ht="39.75" customHeight="1">
      <c r="B42" s="277" t="s">
        <v>158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</row>
    <row r="43" spans="2:13" ht="39.75" customHeight="1" thickBot="1"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1"/>
    </row>
    <row r="44" spans="2:13" ht="60" customHeight="1">
      <c r="B44" s="283" t="s">
        <v>2</v>
      </c>
      <c r="C44" s="285" t="s">
        <v>3</v>
      </c>
      <c r="D44" s="287" t="s">
        <v>4</v>
      </c>
      <c r="E44" s="274" t="s">
        <v>148</v>
      </c>
      <c r="F44" s="271"/>
      <c r="G44" s="271" t="s">
        <v>6</v>
      </c>
      <c r="H44" s="309"/>
      <c r="I44" s="309"/>
      <c r="J44" s="310"/>
      <c r="K44" s="310"/>
      <c r="L44" s="310"/>
      <c r="M44" s="295"/>
    </row>
    <row r="45" spans="2:13" ht="60" customHeight="1">
      <c r="B45" s="284"/>
      <c r="C45" s="286"/>
      <c r="D45" s="288"/>
      <c r="E45" s="146" t="s">
        <v>149</v>
      </c>
      <c r="F45" s="147" t="s">
        <v>7</v>
      </c>
      <c r="G45" s="148" t="s">
        <v>166</v>
      </c>
      <c r="H45" s="148" t="s">
        <v>18</v>
      </c>
      <c r="I45" s="148" t="s">
        <v>19</v>
      </c>
      <c r="J45" s="148" t="s">
        <v>8</v>
      </c>
      <c r="K45" s="149" t="s">
        <v>159</v>
      </c>
      <c r="L45" s="149" t="s">
        <v>160</v>
      </c>
      <c r="M45" s="150" t="s">
        <v>161</v>
      </c>
    </row>
    <row r="46" spans="2:13" ht="60" customHeight="1">
      <c r="B46" s="284"/>
      <c r="C46" s="286"/>
      <c r="D46" s="289"/>
      <c r="E46" s="146" t="s">
        <v>150</v>
      </c>
      <c r="F46" s="146" t="s">
        <v>46</v>
      </c>
      <c r="G46" s="151" t="s">
        <v>151</v>
      </c>
      <c r="H46" s="146" t="s">
        <v>152</v>
      </c>
      <c r="I46" s="146" t="s">
        <v>153</v>
      </c>
      <c r="J46" s="152" t="s">
        <v>154</v>
      </c>
      <c r="K46" s="152" t="s">
        <v>155</v>
      </c>
      <c r="L46" s="152" t="s">
        <v>156</v>
      </c>
      <c r="M46" s="153" t="s">
        <v>157</v>
      </c>
    </row>
    <row r="47" spans="2:17" ht="45" customHeight="1">
      <c r="B47" s="134" t="s">
        <v>181</v>
      </c>
      <c r="C47" s="135" t="s">
        <v>182</v>
      </c>
      <c r="D47" s="136" t="s">
        <v>183</v>
      </c>
      <c r="E47" s="73">
        <v>44160</v>
      </c>
      <c r="F47" s="73">
        <f>E47+1</f>
        <v>44161</v>
      </c>
      <c r="G47" s="72">
        <f>E47+5</f>
        <v>44165</v>
      </c>
      <c r="H47" s="73">
        <f>E47+10</f>
        <v>44170</v>
      </c>
      <c r="I47" s="74">
        <f>E47+12</f>
        <v>44172</v>
      </c>
      <c r="J47" s="74">
        <f>E47+12</f>
        <v>44172</v>
      </c>
      <c r="K47" s="74">
        <f>E47+17</f>
        <v>44177</v>
      </c>
      <c r="L47" s="73">
        <f>E47+21</f>
        <v>44181</v>
      </c>
      <c r="M47" s="75">
        <f>E47+23</f>
        <v>44183</v>
      </c>
      <c r="N47" s="168"/>
      <c r="O47" s="163"/>
      <c r="P47" s="163"/>
      <c r="Q47" s="163"/>
    </row>
    <row r="48" spans="2:17" ht="45" customHeight="1">
      <c r="B48" s="137" t="s">
        <v>196</v>
      </c>
      <c r="C48" s="138" t="s">
        <v>328</v>
      </c>
      <c r="D48" s="139" t="s">
        <v>264</v>
      </c>
      <c r="E48" s="73">
        <f aca="true" t="shared" si="9" ref="E48:L48">E47+7</f>
        <v>44167</v>
      </c>
      <c r="F48" s="73">
        <f t="shared" si="9"/>
        <v>44168</v>
      </c>
      <c r="G48" s="73">
        <f t="shared" si="9"/>
        <v>44172</v>
      </c>
      <c r="H48" s="73">
        <f t="shared" si="9"/>
        <v>44177</v>
      </c>
      <c r="I48" s="73">
        <f t="shared" si="9"/>
        <v>44179</v>
      </c>
      <c r="J48" s="73">
        <f t="shared" si="9"/>
        <v>44179</v>
      </c>
      <c r="K48" s="73">
        <f t="shared" si="9"/>
        <v>44184</v>
      </c>
      <c r="L48" s="73">
        <f t="shared" si="9"/>
        <v>44188</v>
      </c>
      <c r="M48" s="75">
        <f aca="true" t="shared" si="10" ref="M48:M53">M47+7</f>
        <v>44190</v>
      </c>
      <c r="N48" s="179" t="s">
        <v>329</v>
      </c>
      <c r="O48" s="163"/>
      <c r="P48" s="163"/>
      <c r="Q48" s="163"/>
    </row>
    <row r="49" spans="2:17" ht="45" customHeight="1">
      <c r="B49" s="134" t="s">
        <v>187</v>
      </c>
      <c r="C49" s="135" t="s">
        <v>188</v>
      </c>
      <c r="D49" s="136" t="s">
        <v>190</v>
      </c>
      <c r="E49" s="73">
        <f aca="true" t="shared" si="11" ref="E49:L49">E47+14</f>
        <v>44174</v>
      </c>
      <c r="F49" s="73">
        <f t="shared" si="11"/>
        <v>44175</v>
      </c>
      <c r="G49" s="72">
        <f t="shared" si="11"/>
        <v>44179</v>
      </c>
      <c r="H49" s="73">
        <f t="shared" si="11"/>
        <v>44184</v>
      </c>
      <c r="I49" s="74">
        <f t="shared" si="11"/>
        <v>44186</v>
      </c>
      <c r="J49" s="74">
        <f t="shared" si="11"/>
        <v>44186</v>
      </c>
      <c r="K49" s="74">
        <f t="shared" si="11"/>
        <v>44191</v>
      </c>
      <c r="L49" s="73">
        <f t="shared" si="11"/>
        <v>44195</v>
      </c>
      <c r="M49" s="75">
        <f t="shared" si="10"/>
        <v>44197</v>
      </c>
      <c r="N49" s="162"/>
      <c r="O49" s="163"/>
      <c r="P49" s="163"/>
      <c r="Q49" s="163"/>
    </row>
    <row r="50" spans="2:17" ht="45" customHeight="1">
      <c r="B50" s="134" t="s">
        <v>162</v>
      </c>
      <c r="C50" s="135"/>
      <c r="D50" s="136"/>
      <c r="E50" s="73">
        <f>E49+7</f>
        <v>44181</v>
      </c>
      <c r="F50" s="73">
        <f>F49+7</f>
        <v>44182</v>
      </c>
      <c r="G50" s="72">
        <f aca="true" t="shared" si="12" ref="G50:L50">G49+7</f>
        <v>44186</v>
      </c>
      <c r="H50" s="73">
        <f t="shared" si="12"/>
        <v>44191</v>
      </c>
      <c r="I50" s="74">
        <f t="shared" si="12"/>
        <v>44193</v>
      </c>
      <c r="J50" s="74">
        <f t="shared" si="12"/>
        <v>44193</v>
      </c>
      <c r="K50" s="74">
        <f t="shared" si="12"/>
        <v>44198</v>
      </c>
      <c r="L50" s="73">
        <f t="shared" si="12"/>
        <v>44202</v>
      </c>
      <c r="M50" s="75">
        <f t="shared" si="10"/>
        <v>44204</v>
      </c>
      <c r="N50" s="179" t="s">
        <v>261</v>
      </c>
      <c r="O50" s="163"/>
      <c r="P50" s="179" t="s">
        <v>164</v>
      </c>
      <c r="Q50" s="163"/>
    </row>
    <row r="51" spans="2:17" ht="45" customHeight="1">
      <c r="B51" s="134" t="s">
        <v>163</v>
      </c>
      <c r="C51" s="135"/>
      <c r="D51" s="136"/>
      <c r="E51" s="73">
        <f>E50+7</f>
        <v>44188</v>
      </c>
      <c r="F51" s="73">
        <f aca="true" t="shared" si="13" ref="F51:L51">F50+7</f>
        <v>44189</v>
      </c>
      <c r="G51" s="72">
        <f t="shared" si="13"/>
        <v>44193</v>
      </c>
      <c r="H51" s="73">
        <f t="shared" si="13"/>
        <v>44198</v>
      </c>
      <c r="I51" s="74">
        <f t="shared" si="13"/>
        <v>44200</v>
      </c>
      <c r="J51" s="74">
        <f t="shared" si="13"/>
        <v>44200</v>
      </c>
      <c r="K51" s="74">
        <f t="shared" si="13"/>
        <v>44205</v>
      </c>
      <c r="L51" s="73">
        <f t="shared" si="13"/>
        <v>44209</v>
      </c>
      <c r="M51" s="75">
        <f t="shared" si="10"/>
        <v>44211</v>
      </c>
      <c r="N51" s="179" t="s">
        <v>262</v>
      </c>
      <c r="O51" s="163"/>
      <c r="P51" s="179" t="s">
        <v>164</v>
      </c>
      <c r="Q51" s="163"/>
    </row>
    <row r="52" spans="2:17" ht="45" customHeight="1">
      <c r="B52" s="137" t="s">
        <v>180</v>
      </c>
      <c r="C52" s="138" t="s">
        <v>189</v>
      </c>
      <c r="D52" s="139" t="s">
        <v>191</v>
      </c>
      <c r="E52" s="73">
        <f>E51+7</f>
        <v>44195</v>
      </c>
      <c r="F52" s="73">
        <f aca="true" t="shared" si="14" ref="F52:L52">F51+7</f>
        <v>44196</v>
      </c>
      <c r="G52" s="72">
        <f t="shared" si="14"/>
        <v>44200</v>
      </c>
      <c r="H52" s="73">
        <f t="shared" si="14"/>
        <v>44205</v>
      </c>
      <c r="I52" s="74">
        <f t="shared" si="14"/>
        <v>44207</v>
      </c>
      <c r="J52" s="74">
        <f t="shared" si="14"/>
        <v>44207</v>
      </c>
      <c r="K52" s="74">
        <f t="shared" si="14"/>
        <v>44212</v>
      </c>
      <c r="L52" s="73">
        <f t="shared" si="14"/>
        <v>44216</v>
      </c>
      <c r="M52" s="75">
        <f t="shared" si="10"/>
        <v>44218</v>
      </c>
      <c r="N52" s="162"/>
      <c r="O52" s="163"/>
      <c r="P52" s="163"/>
      <c r="Q52" s="163"/>
    </row>
    <row r="53" spans="2:17" ht="45" customHeight="1" thickBot="1">
      <c r="B53" s="140" t="s">
        <v>181</v>
      </c>
      <c r="C53" s="141" t="s">
        <v>263</v>
      </c>
      <c r="D53" s="142" t="s">
        <v>265</v>
      </c>
      <c r="E53" s="76">
        <f>E52+7</f>
        <v>44202</v>
      </c>
      <c r="F53" s="76">
        <f aca="true" t="shared" si="15" ref="F53:L53">F52+7</f>
        <v>44203</v>
      </c>
      <c r="G53" s="77">
        <f t="shared" si="15"/>
        <v>44207</v>
      </c>
      <c r="H53" s="76">
        <f t="shared" si="15"/>
        <v>44212</v>
      </c>
      <c r="I53" s="78">
        <f t="shared" si="15"/>
        <v>44214</v>
      </c>
      <c r="J53" s="78">
        <f t="shared" si="15"/>
        <v>44214</v>
      </c>
      <c r="K53" s="78">
        <f t="shared" si="15"/>
        <v>44219</v>
      </c>
      <c r="L53" s="76">
        <f t="shared" si="15"/>
        <v>44223</v>
      </c>
      <c r="M53" s="79">
        <f t="shared" si="10"/>
        <v>44225</v>
      </c>
      <c r="N53" s="162"/>
      <c r="O53" s="163"/>
      <c r="P53" s="163"/>
      <c r="Q53" s="163"/>
    </row>
    <row r="54" spans="2:17" ht="45" customHeight="1">
      <c r="B54" s="177"/>
      <c r="C54" s="177"/>
      <c r="D54" s="178"/>
      <c r="E54" s="114"/>
      <c r="F54" s="114"/>
      <c r="G54" s="114"/>
      <c r="H54" s="114"/>
      <c r="I54" s="115"/>
      <c r="J54" s="115"/>
      <c r="K54" s="115"/>
      <c r="L54" s="114"/>
      <c r="M54" s="114"/>
      <c r="N54" s="168"/>
      <c r="O54" s="163"/>
      <c r="P54" s="163"/>
      <c r="Q54" s="163"/>
    </row>
    <row r="55" spans="2:9" ht="36" customHeight="1">
      <c r="B55" s="110" t="s">
        <v>175</v>
      </c>
      <c r="C55" s="9"/>
      <c r="D55" s="9"/>
      <c r="E55" s="9"/>
      <c r="F55" s="9"/>
      <c r="G55" s="9"/>
      <c r="H55" s="9"/>
      <c r="I55" s="7"/>
    </row>
    <row r="56" spans="1:11" ht="36" customHeight="1">
      <c r="A56"/>
      <c r="B56" s="110"/>
      <c r="C56" s="12"/>
      <c r="D56" s="12"/>
      <c r="E56" s="44"/>
      <c r="F56" s="12"/>
      <c r="G56" s="12"/>
      <c r="H56" s="12"/>
      <c r="I56" s="12"/>
      <c r="J56" s="11"/>
      <c r="K56" s="12"/>
    </row>
    <row r="57" spans="2:9" ht="36" customHeight="1" thickBot="1">
      <c r="B57" s="9"/>
      <c r="C57" s="9"/>
      <c r="D57" s="9"/>
      <c r="E57" s="9"/>
      <c r="F57" s="9"/>
      <c r="G57" s="9"/>
      <c r="H57" s="9"/>
      <c r="I57" s="7"/>
    </row>
    <row r="58" spans="2:11" ht="39.75" customHeight="1">
      <c r="B58" s="277" t="s">
        <v>16</v>
      </c>
      <c r="C58" s="278"/>
      <c r="D58" s="278"/>
      <c r="E58" s="278"/>
      <c r="F58" s="278"/>
      <c r="G58" s="278"/>
      <c r="H58" s="278"/>
      <c r="I58" s="278"/>
      <c r="J58" s="232"/>
      <c r="K58" s="19"/>
    </row>
    <row r="59" spans="2:12" ht="39.75" customHeight="1" thickBot="1">
      <c r="B59" s="280"/>
      <c r="C59" s="281"/>
      <c r="D59" s="281"/>
      <c r="E59" s="281"/>
      <c r="F59" s="281"/>
      <c r="G59" s="281"/>
      <c r="H59" s="281"/>
      <c r="I59" s="281"/>
      <c r="J59" s="241"/>
      <c r="K59" s="20"/>
      <c r="L59" s="21"/>
    </row>
    <row r="60" spans="2:12" ht="60" customHeight="1">
      <c r="B60" s="302" t="s">
        <v>2</v>
      </c>
      <c r="C60" s="274" t="s">
        <v>3</v>
      </c>
      <c r="D60" s="305" t="s">
        <v>4</v>
      </c>
      <c r="E60" s="296" t="s">
        <v>334</v>
      </c>
      <c r="F60" s="296"/>
      <c r="G60" s="271" t="s">
        <v>6</v>
      </c>
      <c r="H60" s="294"/>
      <c r="I60" s="294"/>
      <c r="J60" s="295"/>
      <c r="K60" s="20"/>
      <c r="L60" s="21"/>
    </row>
    <row r="61" spans="2:12" ht="60" customHeight="1">
      <c r="B61" s="284"/>
      <c r="C61" s="286"/>
      <c r="D61" s="288"/>
      <c r="E61" s="146" t="s">
        <v>6</v>
      </c>
      <c r="F61" s="146" t="s">
        <v>7</v>
      </c>
      <c r="G61" s="148" t="s">
        <v>18</v>
      </c>
      <c r="H61" s="148" t="s">
        <v>19</v>
      </c>
      <c r="I61" s="155" t="s">
        <v>20</v>
      </c>
      <c r="J61" s="150" t="s">
        <v>21</v>
      </c>
      <c r="K61" s="20"/>
      <c r="L61" s="21"/>
    </row>
    <row r="62" spans="2:12" ht="60" customHeight="1">
      <c r="B62" s="284"/>
      <c r="C62" s="286"/>
      <c r="D62" s="289"/>
      <c r="E62" s="146" t="s">
        <v>11</v>
      </c>
      <c r="F62" s="146" t="s">
        <v>15</v>
      </c>
      <c r="G62" s="146" t="s">
        <v>13</v>
      </c>
      <c r="H62" s="146" t="s">
        <v>14</v>
      </c>
      <c r="I62" s="152" t="s">
        <v>12</v>
      </c>
      <c r="J62" s="153" t="s">
        <v>11</v>
      </c>
      <c r="K62" s="20"/>
      <c r="L62" s="21"/>
    </row>
    <row r="63" spans="2:12" s="1" customFormat="1" ht="45" customHeight="1">
      <c r="B63" s="180" t="s">
        <v>184</v>
      </c>
      <c r="C63" s="181"/>
      <c r="D63" s="182"/>
      <c r="E63" s="157">
        <v>44158</v>
      </c>
      <c r="F63" s="157">
        <f>E63+1</f>
        <v>44159</v>
      </c>
      <c r="G63" s="157">
        <f>E63+9</f>
        <v>44167</v>
      </c>
      <c r="H63" s="157">
        <f>E63+11</f>
        <v>44169</v>
      </c>
      <c r="I63" s="158">
        <f>E63+17</f>
        <v>44175</v>
      </c>
      <c r="J63" s="183">
        <f>E63+21</f>
        <v>44179</v>
      </c>
      <c r="K63" s="59"/>
      <c r="L63" s="22"/>
    </row>
    <row r="64" spans="2:12" s="1" customFormat="1" ht="45" customHeight="1">
      <c r="B64" s="122" t="s">
        <v>125</v>
      </c>
      <c r="C64" s="143" t="s">
        <v>126</v>
      </c>
      <c r="D64" s="144" t="s">
        <v>128</v>
      </c>
      <c r="E64" s="80">
        <f aca="true" t="shared" si="16" ref="E64:F69">E63+7</f>
        <v>44165</v>
      </c>
      <c r="F64" s="80">
        <f t="shared" si="16"/>
        <v>44166</v>
      </c>
      <c r="G64" s="80">
        <f aca="true" t="shared" si="17" ref="G64:G69">E64+9</f>
        <v>44174</v>
      </c>
      <c r="H64" s="80">
        <f aca="true" t="shared" si="18" ref="H64:H69">E64+11</f>
        <v>44176</v>
      </c>
      <c r="I64" s="84">
        <f aca="true" t="shared" si="19" ref="I64:I69">E64+17</f>
        <v>44182</v>
      </c>
      <c r="J64" s="85">
        <f aca="true" t="shared" si="20" ref="J64:J69">E64+21</f>
        <v>44186</v>
      </c>
      <c r="K64" s="212" t="s">
        <v>336</v>
      </c>
      <c r="L64" s="22"/>
    </row>
    <row r="65" spans="2:12" s="1" customFormat="1" ht="43.5" customHeight="1" thickBot="1">
      <c r="B65" s="128" t="s">
        <v>123</v>
      </c>
      <c r="C65" s="165" t="s">
        <v>127</v>
      </c>
      <c r="D65" s="145" t="s">
        <v>129</v>
      </c>
      <c r="E65" s="82">
        <f t="shared" si="16"/>
        <v>44172</v>
      </c>
      <c r="F65" s="82">
        <f t="shared" si="16"/>
        <v>44173</v>
      </c>
      <c r="G65" s="82">
        <f t="shared" si="17"/>
        <v>44181</v>
      </c>
      <c r="H65" s="82">
        <f t="shared" si="18"/>
        <v>44183</v>
      </c>
      <c r="I65" s="86">
        <f t="shared" si="19"/>
        <v>44189</v>
      </c>
      <c r="J65" s="87">
        <f t="shared" si="20"/>
        <v>44193</v>
      </c>
      <c r="K65" s="159" t="s">
        <v>335</v>
      </c>
      <c r="L65" s="22"/>
    </row>
    <row r="66" spans="2:12" s="1" customFormat="1" ht="45" customHeight="1" hidden="1">
      <c r="B66" s="206" t="s">
        <v>277</v>
      </c>
      <c r="C66" s="207" t="s">
        <v>278</v>
      </c>
      <c r="D66" s="208" t="s">
        <v>284</v>
      </c>
      <c r="E66" s="209">
        <f t="shared" si="16"/>
        <v>44179</v>
      </c>
      <c r="F66" s="209">
        <f t="shared" si="16"/>
        <v>44180</v>
      </c>
      <c r="G66" s="209">
        <f t="shared" si="17"/>
        <v>44188</v>
      </c>
      <c r="H66" s="209">
        <f t="shared" si="18"/>
        <v>44190</v>
      </c>
      <c r="I66" s="210">
        <f t="shared" si="19"/>
        <v>44196</v>
      </c>
      <c r="J66" s="211">
        <f t="shared" si="20"/>
        <v>44200</v>
      </c>
      <c r="K66" s="59"/>
      <c r="L66" s="22"/>
    </row>
    <row r="67" spans="2:12" s="1" customFormat="1" ht="45" customHeight="1" hidden="1">
      <c r="B67" s="122" t="s">
        <v>279</v>
      </c>
      <c r="C67" s="143" t="s">
        <v>280</v>
      </c>
      <c r="D67" s="144" t="s">
        <v>285</v>
      </c>
      <c r="E67" s="80">
        <f t="shared" si="16"/>
        <v>44186</v>
      </c>
      <c r="F67" s="80">
        <f t="shared" si="16"/>
        <v>44187</v>
      </c>
      <c r="G67" s="80">
        <f t="shared" si="17"/>
        <v>44195</v>
      </c>
      <c r="H67" s="80">
        <f t="shared" si="18"/>
        <v>44197</v>
      </c>
      <c r="I67" s="84">
        <f t="shared" si="19"/>
        <v>44203</v>
      </c>
      <c r="J67" s="85">
        <f t="shared" si="20"/>
        <v>44207</v>
      </c>
      <c r="K67" s="164"/>
      <c r="L67" s="22"/>
    </row>
    <row r="68" spans="2:12" s="1" customFormat="1" ht="45" customHeight="1" hidden="1">
      <c r="B68" s="122" t="s">
        <v>283</v>
      </c>
      <c r="C68" s="143" t="s">
        <v>281</v>
      </c>
      <c r="D68" s="144" t="s">
        <v>286</v>
      </c>
      <c r="E68" s="80">
        <f t="shared" si="16"/>
        <v>44193</v>
      </c>
      <c r="F68" s="80">
        <f t="shared" si="16"/>
        <v>44194</v>
      </c>
      <c r="G68" s="80">
        <f t="shared" si="17"/>
        <v>44202</v>
      </c>
      <c r="H68" s="80">
        <f t="shared" si="18"/>
        <v>44204</v>
      </c>
      <c r="I68" s="84">
        <f t="shared" si="19"/>
        <v>44210</v>
      </c>
      <c r="J68" s="85">
        <f t="shared" si="20"/>
        <v>44214</v>
      </c>
      <c r="K68" s="59"/>
      <c r="L68" s="22"/>
    </row>
    <row r="69" spans="2:12" s="1" customFormat="1" ht="45" customHeight="1" hidden="1" thickBot="1">
      <c r="B69" s="128" t="s">
        <v>124</v>
      </c>
      <c r="C69" s="165" t="s">
        <v>282</v>
      </c>
      <c r="D69" s="145" t="s">
        <v>287</v>
      </c>
      <c r="E69" s="82">
        <f t="shared" si="16"/>
        <v>44200</v>
      </c>
      <c r="F69" s="82">
        <f t="shared" si="16"/>
        <v>44201</v>
      </c>
      <c r="G69" s="82">
        <f t="shared" si="17"/>
        <v>44209</v>
      </c>
      <c r="H69" s="82">
        <f t="shared" si="18"/>
        <v>44211</v>
      </c>
      <c r="I69" s="86">
        <f t="shared" si="19"/>
        <v>44217</v>
      </c>
      <c r="J69" s="87">
        <f t="shared" si="20"/>
        <v>44221</v>
      </c>
      <c r="K69" s="59"/>
      <c r="L69" s="22"/>
    </row>
    <row r="70" spans="2:12" s="1" customFormat="1" ht="39.75" customHeight="1">
      <c r="B70" s="119"/>
      <c r="C70" s="119"/>
      <c r="D70" s="120"/>
      <c r="E70" s="117"/>
      <c r="F70" s="117"/>
      <c r="G70" s="117"/>
      <c r="H70" s="117"/>
      <c r="I70" s="121"/>
      <c r="J70" s="121"/>
      <c r="K70" s="59"/>
      <c r="L70" s="22"/>
    </row>
    <row r="71" spans="2:13" ht="36" customHeight="1">
      <c r="B71" s="110" t="s">
        <v>173</v>
      </c>
      <c r="C71" s="12"/>
      <c r="D71" s="12"/>
      <c r="E71" s="12"/>
      <c r="F71" s="12"/>
      <c r="G71" s="12"/>
      <c r="H71" s="12"/>
      <c r="I71" s="11"/>
      <c r="J71" s="12"/>
      <c r="K71" s="23"/>
      <c r="L71" s="1"/>
      <c r="M71" s="1"/>
    </row>
    <row r="72" spans="2:11" ht="36" customHeight="1" thickBot="1">
      <c r="B72" s="9"/>
      <c r="C72" s="9"/>
      <c r="D72" s="9"/>
      <c r="E72" s="9"/>
      <c r="F72" s="9"/>
      <c r="G72" s="9"/>
      <c r="H72" s="11"/>
      <c r="I72" s="12"/>
      <c r="K72" s="24"/>
    </row>
    <row r="73" spans="2:12" ht="39.75" customHeight="1">
      <c r="B73" s="277" t="s">
        <v>22</v>
      </c>
      <c r="C73" s="278"/>
      <c r="D73" s="278"/>
      <c r="E73" s="278"/>
      <c r="F73" s="278"/>
      <c r="G73" s="278"/>
      <c r="H73" s="278"/>
      <c r="I73" s="278"/>
      <c r="J73" s="231"/>
      <c r="K73" s="231"/>
      <c r="L73" s="232"/>
    </row>
    <row r="74" spans="2:12" ht="39.75" customHeight="1" thickBot="1">
      <c r="B74" s="280"/>
      <c r="C74" s="281"/>
      <c r="D74" s="281"/>
      <c r="E74" s="281"/>
      <c r="F74" s="281"/>
      <c r="G74" s="281"/>
      <c r="H74" s="281"/>
      <c r="I74" s="281"/>
      <c r="J74" s="240"/>
      <c r="K74" s="240"/>
      <c r="L74" s="241"/>
    </row>
    <row r="75" spans="2:41" s="2" customFormat="1" ht="60" customHeight="1">
      <c r="B75" s="283" t="s">
        <v>2</v>
      </c>
      <c r="C75" s="285" t="s">
        <v>3</v>
      </c>
      <c r="D75" s="287" t="s">
        <v>4</v>
      </c>
      <c r="E75" s="274" t="s">
        <v>17</v>
      </c>
      <c r="F75" s="274"/>
      <c r="G75" s="290" t="s">
        <v>6</v>
      </c>
      <c r="H75" s="291"/>
      <c r="I75" s="291"/>
      <c r="J75" s="292"/>
      <c r="K75" s="292"/>
      <c r="L75" s="29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2:41" s="2" customFormat="1" ht="60" customHeight="1">
      <c r="B76" s="284"/>
      <c r="C76" s="286"/>
      <c r="D76" s="288"/>
      <c r="E76" s="146" t="s">
        <v>70</v>
      </c>
      <c r="F76" s="146" t="s">
        <v>7</v>
      </c>
      <c r="G76" s="156" t="s">
        <v>23</v>
      </c>
      <c r="H76" s="148" t="s">
        <v>18</v>
      </c>
      <c r="I76" s="148" t="s">
        <v>19</v>
      </c>
      <c r="J76" s="148" t="s">
        <v>8</v>
      </c>
      <c r="K76" s="149" t="s">
        <v>20</v>
      </c>
      <c r="L76" s="150" t="s">
        <v>24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2:41" s="2" customFormat="1" ht="60" customHeight="1">
      <c r="B77" s="284"/>
      <c r="C77" s="286"/>
      <c r="D77" s="289"/>
      <c r="E77" s="146" t="s">
        <v>42</v>
      </c>
      <c r="F77" s="146" t="s">
        <v>13</v>
      </c>
      <c r="G77" s="151" t="s">
        <v>10</v>
      </c>
      <c r="H77" s="146" t="s">
        <v>14</v>
      </c>
      <c r="I77" s="146" t="s">
        <v>25</v>
      </c>
      <c r="J77" s="152" t="s">
        <v>10</v>
      </c>
      <c r="K77" s="152" t="s">
        <v>14</v>
      </c>
      <c r="L77" s="153" t="s">
        <v>10</v>
      </c>
      <c r="M77" s="44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2:41" s="3" customFormat="1" ht="45" customHeight="1">
      <c r="B78" s="134" t="s">
        <v>130</v>
      </c>
      <c r="C78" s="135" t="s">
        <v>131</v>
      </c>
      <c r="D78" s="136" t="s">
        <v>136</v>
      </c>
      <c r="E78" s="73">
        <v>44158</v>
      </c>
      <c r="F78" s="73">
        <f>E78+2</f>
        <v>44160</v>
      </c>
      <c r="G78" s="72">
        <f>E78+6</f>
        <v>44164</v>
      </c>
      <c r="H78" s="73">
        <f>E78+11</f>
        <v>44169</v>
      </c>
      <c r="I78" s="74">
        <f>E78+12</f>
        <v>44170</v>
      </c>
      <c r="J78" s="74">
        <f>E78+13</f>
        <v>44171</v>
      </c>
      <c r="K78" s="74">
        <f>E78+18</f>
        <v>44176</v>
      </c>
      <c r="L78" s="75">
        <f>E78+20</f>
        <v>44178</v>
      </c>
      <c r="M78" s="184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2:41" s="3" customFormat="1" ht="45" customHeight="1">
      <c r="B79" s="134" t="s">
        <v>184</v>
      </c>
      <c r="C79" s="135"/>
      <c r="D79" s="136"/>
      <c r="E79" s="73">
        <f aca="true" t="shared" si="21" ref="E79:L79">E78+7</f>
        <v>44165</v>
      </c>
      <c r="F79" s="73">
        <f t="shared" si="21"/>
        <v>44167</v>
      </c>
      <c r="G79" s="73">
        <f t="shared" si="21"/>
        <v>44171</v>
      </c>
      <c r="H79" s="73">
        <f t="shared" si="21"/>
        <v>44176</v>
      </c>
      <c r="I79" s="73">
        <f t="shared" si="21"/>
        <v>44177</v>
      </c>
      <c r="J79" s="73">
        <f t="shared" si="21"/>
        <v>44178</v>
      </c>
      <c r="K79" s="73">
        <f t="shared" si="21"/>
        <v>44183</v>
      </c>
      <c r="L79" s="75">
        <f t="shared" si="21"/>
        <v>44185</v>
      </c>
      <c r="M79" s="317" t="s">
        <v>342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2:41" s="3" customFormat="1" ht="45" customHeight="1">
      <c r="B80" s="134" t="s">
        <v>132</v>
      </c>
      <c r="C80" s="135" t="s">
        <v>133</v>
      </c>
      <c r="D80" s="136" t="s">
        <v>137</v>
      </c>
      <c r="E80" s="73">
        <f aca="true" t="shared" si="22" ref="E80:L80">E78+14</f>
        <v>44172</v>
      </c>
      <c r="F80" s="73">
        <f t="shared" si="22"/>
        <v>44174</v>
      </c>
      <c r="G80" s="72">
        <f t="shared" si="22"/>
        <v>44178</v>
      </c>
      <c r="H80" s="73">
        <f t="shared" si="22"/>
        <v>44183</v>
      </c>
      <c r="I80" s="74">
        <f t="shared" si="22"/>
        <v>44184</v>
      </c>
      <c r="J80" s="74">
        <f t="shared" si="22"/>
        <v>44185</v>
      </c>
      <c r="K80" s="74">
        <f t="shared" si="22"/>
        <v>44190</v>
      </c>
      <c r="L80" s="75">
        <f t="shared" si="22"/>
        <v>44192</v>
      </c>
      <c r="M80" s="318" t="s">
        <v>343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s="3" customFormat="1" ht="45" customHeight="1">
      <c r="B81" s="137" t="s">
        <v>134</v>
      </c>
      <c r="C81" s="138" t="s">
        <v>135</v>
      </c>
      <c r="D81" s="139" t="s">
        <v>138</v>
      </c>
      <c r="E81" s="73">
        <f>E80+7</f>
        <v>44179</v>
      </c>
      <c r="F81" s="73">
        <f>F80+7</f>
        <v>44181</v>
      </c>
      <c r="G81" s="72">
        <f aca="true" t="shared" si="23" ref="G81:L81">G80+7</f>
        <v>44185</v>
      </c>
      <c r="H81" s="73">
        <f t="shared" si="23"/>
        <v>44190</v>
      </c>
      <c r="I81" s="74">
        <f t="shared" si="23"/>
        <v>44191</v>
      </c>
      <c r="J81" s="74">
        <f t="shared" si="23"/>
        <v>44192</v>
      </c>
      <c r="K81" s="74">
        <f t="shared" si="23"/>
        <v>44197</v>
      </c>
      <c r="L81" s="75">
        <f t="shared" si="23"/>
        <v>44199</v>
      </c>
      <c r="M81" s="18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2:41" s="3" customFormat="1" ht="45" customHeight="1">
      <c r="B82" s="134" t="s">
        <v>288</v>
      </c>
      <c r="C82" s="135" t="s">
        <v>289</v>
      </c>
      <c r="D82" s="136" t="s">
        <v>293</v>
      </c>
      <c r="E82" s="73">
        <f>E81+7</f>
        <v>44186</v>
      </c>
      <c r="F82" s="73">
        <f aca="true" t="shared" si="24" ref="F82:L82">F81+7</f>
        <v>44188</v>
      </c>
      <c r="G82" s="72">
        <f t="shared" si="24"/>
        <v>44192</v>
      </c>
      <c r="H82" s="73">
        <f t="shared" si="24"/>
        <v>44197</v>
      </c>
      <c r="I82" s="74">
        <f t="shared" si="24"/>
        <v>44198</v>
      </c>
      <c r="J82" s="74">
        <f t="shared" si="24"/>
        <v>44199</v>
      </c>
      <c r="K82" s="74">
        <f t="shared" si="24"/>
        <v>44204</v>
      </c>
      <c r="L82" s="75">
        <f t="shared" si="24"/>
        <v>44206</v>
      </c>
      <c r="M82" s="17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</row>
    <row r="83" spans="2:41" s="3" customFormat="1" ht="45" customHeight="1">
      <c r="B83" s="134" t="s">
        <v>290</v>
      </c>
      <c r="C83" s="135" t="s">
        <v>291</v>
      </c>
      <c r="D83" s="136" t="s">
        <v>294</v>
      </c>
      <c r="E83" s="73">
        <f>E82+7</f>
        <v>44193</v>
      </c>
      <c r="F83" s="73">
        <f aca="true" t="shared" si="25" ref="F83:L83">F82+7</f>
        <v>44195</v>
      </c>
      <c r="G83" s="72">
        <f t="shared" si="25"/>
        <v>44199</v>
      </c>
      <c r="H83" s="73">
        <f t="shared" si="25"/>
        <v>44204</v>
      </c>
      <c r="I83" s="74">
        <f t="shared" si="25"/>
        <v>44205</v>
      </c>
      <c r="J83" s="74">
        <f t="shared" si="25"/>
        <v>44206</v>
      </c>
      <c r="K83" s="74">
        <f t="shared" si="25"/>
        <v>44211</v>
      </c>
      <c r="L83" s="75">
        <f t="shared" si="25"/>
        <v>44213</v>
      </c>
      <c r="M83" s="175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2:41" s="3" customFormat="1" ht="45" customHeight="1" thickBot="1">
      <c r="B84" s="140" t="s">
        <v>130</v>
      </c>
      <c r="C84" s="141" t="s">
        <v>292</v>
      </c>
      <c r="D84" s="142" t="s">
        <v>295</v>
      </c>
      <c r="E84" s="76">
        <f>E83+7</f>
        <v>44200</v>
      </c>
      <c r="F84" s="76">
        <f aca="true" t="shared" si="26" ref="F84:L84">F83+7</f>
        <v>44202</v>
      </c>
      <c r="G84" s="77">
        <f t="shared" si="26"/>
        <v>44206</v>
      </c>
      <c r="H84" s="76">
        <f t="shared" si="26"/>
        <v>44211</v>
      </c>
      <c r="I84" s="78">
        <f t="shared" si="26"/>
        <v>44212</v>
      </c>
      <c r="J84" s="78">
        <f t="shared" si="26"/>
        <v>44213</v>
      </c>
      <c r="K84" s="78">
        <f t="shared" si="26"/>
        <v>44218</v>
      </c>
      <c r="L84" s="79">
        <f t="shared" si="26"/>
        <v>44220</v>
      </c>
      <c r="M84" s="17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2:41" s="3" customFormat="1" ht="39.75" customHeight="1">
      <c r="B85" s="112"/>
      <c r="C85" s="112"/>
      <c r="D85" s="113"/>
      <c r="E85" s="114"/>
      <c r="F85" s="114"/>
      <c r="G85" s="114"/>
      <c r="H85" s="114"/>
      <c r="I85" s="115"/>
      <c r="J85" s="115"/>
      <c r="K85" s="115"/>
      <c r="L85" s="114"/>
      <c r="M85" s="17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2:41" s="5" customFormat="1" ht="36" customHeight="1">
      <c r="B86" s="110" t="s">
        <v>171</v>
      </c>
      <c r="C86" s="13"/>
      <c r="D86" s="35"/>
      <c r="E86" s="35"/>
      <c r="F86" s="35"/>
      <c r="G86" s="35"/>
      <c r="H86" s="35"/>
      <c r="I86" s="15" t="s">
        <v>37</v>
      </c>
      <c r="J86" s="15"/>
      <c r="K86" s="15"/>
      <c r="L86" s="35"/>
      <c r="M86" s="18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</row>
    <row r="87" spans="2:41" s="5" customFormat="1" ht="36" customHeight="1" thickBot="1">
      <c r="B87" s="16"/>
      <c r="C87" s="13"/>
      <c r="D87" s="35"/>
      <c r="E87" s="35"/>
      <c r="F87" s="35"/>
      <c r="G87" s="35"/>
      <c r="H87" s="35"/>
      <c r="I87" s="15"/>
      <c r="J87" s="15"/>
      <c r="K87" s="15"/>
      <c r="L87" s="35"/>
      <c r="M87" s="55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</row>
    <row r="88" spans="2:14" ht="39.75" customHeight="1">
      <c r="B88" s="277" t="s">
        <v>26</v>
      </c>
      <c r="C88" s="278"/>
      <c r="D88" s="278"/>
      <c r="E88" s="278"/>
      <c r="F88" s="278"/>
      <c r="G88" s="278"/>
      <c r="H88" s="278"/>
      <c r="I88" s="278"/>
      <c r="J88" s="231"/>
      <c r="K88" s="231"/>
      <c r="L88" s="232"/>
      <c r="M88" s="28"/>
      <c r="N88" s="60"/>
    </row>
    <row r="89" spans="2:14" ht="39.75" customHeight="1" thickBot="1">
      <c r="B89" s="280"/>
      <c r="C89" s="281"/>
      <c r="D89" s="281"/>
      <c r="E89" s="281"/>
      <c r="F89" s="281"/>
      <c r="G89" s="281"/>
      <c r="H89" s="281"/>
      <c r="I89" s="281"/>
      <c r="J89" s="240"/>
      <c r="K89" s="240"/>
      <c r="L89" s="241"/>
      <c r="M89" s="29"/>
      <c r="N89" s="60"/>
    </row>
    <row r="90" spans="2:41" s="2" customFormat="1" ht="39.75" customHeight="1">
      <c r="B90" s="248" t="s">
        <v>2</v>
      </c>
      <c r="C90" s="229" t="s">
        <v>3</v>
      </c>
      <c r="D90" s="236" t="s">
        <v>4</v>
      </c>
      <c r="E90" s="297" t="s">
        <v>27</v>
      </c>
      <c r="F90" s="297"/>
      <c r="G90" s="298" t="s">
        <v>6</v>
      </c>
      <c r="H90" s="299"/>
      <c r="I90" s="299"/>
      <c r="J90" s="300"/>
      <c r="K90" s="300"/>
      <c r="L90" s="30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2:41" s="2" customFormat="1" ht="69.75" customHeight="1">
      <c r="B91" s="219"/>
      <c r="C91" s="217"/>
      <c r="D91" s="237"/>
      <c r="E91" s="62" t="s">
        <v>70</v>
      </c>
      <c r="F91" s="62" t="s">
        <v>7</v>
      </c>
      <c r="G91" s="70" t="s">
        <v>18</v>
      </c>
      <c r="H91" s="63" t="s">
        <v>8</v>
      </c>
      <c r="I91" s="63" t="s">
        <v>29</v>
      </c>
      <c r="J91" s="63" t="s">
        <v>30</v>
      </c>
      <c r="K91" s="63" t="s">
        <v>165</v>
      </c>
      <c r="L91" s="66" t="s">
        <v>31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2:41" s="2" customFormat="1" ht="39.75" customHeight="1">
      <c r="B92" s="219"/>
      <c r="C92" s="217"/>
      <c r="D92" s="238"/>
      <c r="E92" s="62" t="s">
        <v>42</v>
      </c>
      <c r="F92" s="62" t="s">
        <v>13</v>
      </c>
      <c r="G92" s="69" t="s">
        <v>14</v>
      </c>
      <c r="H92" s="62" t="s">
        <v>10</v>
      </c>
      <c r="I92" s="62" t="s">
        <v>12</v>
      </c>
      <c r="J92" s="64" t="s">
        <v>11</v>
      </c>
      <c r="K92" s="64" t="s">
        <v>13</v>
      </c>
      <c r="L92" s="65" t="s">
        <v>14</v>
      </c>
      <c r="M92" s="107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2:41" s="5" customFormat="1" ht="45" customHeight="1">
      <c r="B93" s="122" t="s">
        <v>144</v>
      </c>
      <c r="C93" s="123" t="s">
        <v>139</v>
      </c>
      <c r="D93" s="124" t="s">
        <v>145</v>
      </c>
      <c r="E93" s="80">
        <v>44158</v>
      </c>
      <c r="F93" s="80">
        <f>E93+2</f>
        <v>44160</v>
      </c>
      <c r="G93" s="88">
        <f>E93+11</f>
        <v>44169</v>
      </c>
      <c r="H93" s="80">
        <f>E93+13</f>
        <v>44171</v>
      </c>
      <c r="I93" s="84">
        <f>E93+17</f>
        <v>44175</v>
      </c>
      <c r="J93" s="84">
        <f>E93+21</f>
        <v>44179</v>
      </c>
      <c r="K93" s="84">
        <f>E93+23</f>
        <v>44181</v>
      </c>
      <c r="L93" s="81">
        <f>E93+25</f>
        <v>44183</v>
      </c>
      <c r="M93" s="10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</row>
    <row r="94" spans="2:41" s="5" customFormat="1" ht="45" customHeight="1">
      <c r="B94" s="122" t="s">
        <v>140</v>
      </c>
      <c r="C94" s="123" t="s">
        <v>141</v>
      </c>
      <c r="D94" s="127" t="s">
        <v>146</v>
      </c>
      <c r="E94" s="80">
        <f aca="true" t="shared" si="27" ref="E94:L99">E93+7</f>
        <v>44165</v>
      </c>
      <c r="F94" s="80">
        <f t="shared" si="27"/>
        <v>44167</v>
      </c>
      <c r="G94" s="88">
        <f t="shared" si="27"/>
        <v>44176</v>
      </c>
      <c r="H94" s="80">
        <f t="shared" si="27"/>
        <v>44178</v>
      </c>
      <c r="I94" s="84">
        <f t="shared" si="27"/>
        <v>44182</v>
      </c>
      <c r="J94" s="84">
        <f t="shared" si="27"/>
        <v>44186</v>
      </c>
      <c r="K94" s="84">
        <f t="shared" si="27"/>
        <v>44188</v>
      </c>
      <c r="L94" s="81">
        <f t="shared" si="27"/>
        <v>44190</v>
      </c>
      <c r="M94" s="58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2:41" s="5" customFormat="1" ht="45" customHeight="1">
      <c r="B95" s="125" t="s">
        <v>142</v>
      </c>
      <c r="C95" s="126" t="s">
        <v>143</v>
      </c>
      <c r="D95" s="124" t="s">
        <v>147</v>
      </c>
      <c r="E95" s="80">
        <f t="shared" si="27"/>
        <v>44172</v>
      </c>
      <c r="F95" s="80">
        <f t="shared" si="27"/>
        <v>44174</v>
      </c>
      <c r="G95" s="88">
        <f t="shared" si="27"/>
        <v>44183</v>
      </c>
      <c r="H95" s="80">
        <f t="shared" si="27"/>
        <v>44185</v>
      </c>
      <c r="I95" s="84">
        <f t="shared" si="27"/>
        <v>44189</v>
      </c>
      <c r="J95" s="84">
        <f t="shared" si="27"/>
        <v>44193</v>
      </c>
      <c r="K95" s="84">
        <f t="shared" si="27"/>
        <v>44195</v>
      </c>
      <c r="L95" s="81">
        <f t="shared" si="27"/>
        <v>44197</v>
      </c>
      <c r="M95" s="107"/>
      <c r="N95" s="45"/>
      <c r="O95" s="45"/>
      <c r="P95" s="45"/>
      <c r="Q95" s="45"/>
      <c r="R95" s="45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</row>
    <row r="96" spans="2:41" s="5" customFormat="1" ht="45" customHeight="1">
      <c r="B96" s="122" t="s">
        <v>296</v>
      </c>
      <c r="C96" s="123" t="s">
        <v>297</v>
      </c>
      <c r="D96" s="124" t="s">
        <v>303</v>
      </c>
      <c r="E96" s="80">
        <f t="shared" si="27"/>
        <v>44179</v>
      </c>
      <c r="F96" s="80">
        <f t="shared" si="27"/>
        <v>44181</v>
      </c>
      <c r="G96" s="88">
        <f t="shared" si="27"/>
        <v>44190</v>
      </c>
      <c r="H96" s="80">
        <f t="shared" si="27"/>
        <v>44192</v>
      </c>
      <c r="I96" s="84">
        <f t="shared" si="27"/>
        <v>44196</v>
      </c>
      <c r="J96" s="84">
        <f t="shared" si="27"/>
        <v>44200</v>
      </c>
      <c r="K96" s="84">
        <f t="shared" si="27"/>
        <v>44202</v>
      </c>
      <c r="L96" s="81">
        <f t="shared" si="27"/>
        <v>44204</v>
      </c>
      <c r="M96" s="58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</row>
    <row r="97" spans="2:41" s="5" customFormat="1" ht="45" customHeight="1">
      <c r="B97" s="122" t="s">
        <v>298</v>
      </c>
      <c r="C97" s="123" t="s">
        <v>299</v>
      </c>
      <c r="D97" s="124" t="s">
        <v>304</v>
      </c>
      <c r="E97" s="80">
        <f t="shared" si="27"/>
        <v>44186</v>
      </c>
      <c r="F97" s="80">
        <f t="shared" si="27"/>
        <v>44188</v>
      </c>
      <c r="G97" s="88">
        <f t="shared" si="27"/>
        <v>44197</v>
      </c>
      <c r="H97" s="80">
        <f t="shared" si="27"/>
        <v>44199</v>
      </c>
      <c r="I97" s="84">
        <f t="shared" si="27"/>
        <v>44203</v>
      </c>
      <c r="J97" s="84">
        <f t="shared" si="27"/>
        <v>44207</v>
      </c>
      <c r="K97" s="84">
        <f t="shared" si="27"/>
        <v>44209</v>
      </c>
      <c r="L97" s="81">
        <f t="shared" si="27"/>
        <v>44211</v>
      </c>
      <c r="M97" s="56"/>
      <c r="N97" s="30"/>
      <c r="O97" s="30"/>
      <c r="P97" s="30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</row>
    <row r="98" spans="2:41" s="5" customFormat="1" ht="45" customHeight="1">
      <c r="B98" s="122" t="s">
        <v>300</v>
      </c>
      <c r="C98" s="123" t="s">
        <v>301</v>
      </c>
      <c r="D98" s="124" t="s">
        <v>305</v>
      </c>
      <c r="E98" s="80">
        <f t="shared" si="27"/>
        <v>44193</v>
      </c>
      <c r="F98" s="80">
        <f t="shared" si="27"/>
        <v>44195</v>
      </c>
      <c r="G98" s="88">
        <f t="shared" si="27"/>
        <v>44204</v>
      </c>
      <c r="H98" s="80">
        <f t="shared" si="27"/>
        <v>44206</v>
      </c>
      <c r="I98" s="84">
        <f t="shared" si="27"/>
        <v>44210</v>
      </c>
      <c r="J98" s="84">
        <f t="shared" si="27"/>
        <v>44214</v>
      </c>
      <c r="K98" s="84">
        <f t="shared" si="27"/>
        <v>44216</v>
      </c>
      <c r="L98" s="81">
        <f t="shared" si="27"/>
        <v>44218</v>
      </c>
      <c r="M98" s="56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2:41" s="5" customFormat="1" ht="45" customHeight="1" thickBot="1">
      <c r="B99" s="128" t="s">
        <v>144</v>
      </c>
      <c r="C99" s="129" t="s">
        <v>302</v>
      </c>
      <c r="D99" s="130" t="s">
        <v>306</v>
      </c>
      <c r="E99" s="82">
        <f t="shared" si="27"/>
        <v>44200</v>
      </c>
      <c r="F99" s="82">
        <f t="shared" si="27"/>
        <v>44202</v>
      </c>
      <c r="G99" s="82">
        <f t="shared" si="27"/>
        <v>44211</v>
      </c>
      <c r="H99" s="82">
        <f t="shared" si="27"/>
        <v>44213</v>
      </c>
      <c r="I99" s="86">
        <f t="shared" si="27"/>
        <v>44217</v>
      </c>
      <c r="J99" s="86">
        <f t="shared" si="27"/>
        <v>44221</v>
      </c>
      <c r="K99" s="86">
        <f t="shared" si="27"/>
        <v>44223</v>
      </c>
      <c r="L99" s="83">
        <f t="shared" si="27"/>
        <v>44225</v>
      </c>
      <c r="M99" s="57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</row>
    <row r="100" spans="2:41" s="5" customFormat="1" ht="39.75" customHeight="1">
      <c r="B100" s="119"/>
      <c r="C100" s="119"/>
      <c r="D100" s="116"/>
      <c r="E100" s="117"/>
      <c r="F100" s="117"/>
      <c r="G100" s="117"/>
      <c r="H100" s="117"/>
      <c r="I100" s="121"/>
      <c r="J100" s="121"/>
      <c r="K100" s="121"/>
      <c r="L100" s="117"/>
      <c r="M100" s="61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2:41" s="5" customFormat="1" ht="39.75" customHeight="1">
      <c r="B101" s="110" t="s">
        <v>172</v>
      </c>
      <c r="C101" s="34"/>
      <c r="D101" s="18"/>
      <c r="E101" s="35"/>
      <c r="F101" s="35"/>
      <c r="G101" s="35"/>
      <c r="H101" s="35"/>
      <c r="I101" s="15" t="s">
        <v>0</v>
      </c>
      <c r="J101" s="15"/>
      <c r="K101" s="15"/>
      <c r="L101" s="35"/>
      <c r="M101" s="5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spans="2:41" s="5" customFormat="1" ht="21.75" customHeight="1">
      <c r="B102" s="16"/>
      <c r="C102" s="13"/>
      <c r="D102" s="35"/>
      <c r="E102" s="35"/>
      <c r="F102" s="35"/>
      <c r="G102" s="35"/>
      <c r="H102" s="35"/>
      <c r="I102" s="15"/>
      <c r="J102" s="15"/>
      <c r="K102" s="15"/>
      <c r="L102" s="35"/>
      <c r="M102" s="55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</row>
  </sheetData>
  <sheetProtection/>
  <mergeCells count="38">
    <mergeCell ref="B10:K11"/>
    <mergeCell ref="B1:H4"/>
    <mergeCell ref="B7:H7"/>
    <mergeCell ref="E44:F44"/>
    <mergeCell ref="G44:M44"/>
    <mergeCell ref="B12:B14"/>
    <mergeCell ref="C12:C14"/>
    <mergeCell ref="D12:D14"/>
    <mergeCell ref="E12:F12"/>
    <mergeCell ref="B58:J59"/>
    <mergeCell ref="B60:B62"/>
    <mergeCell ref="C44:C46"/>
    <mergeCell ref="B42:M43"/>
    <mergeCell ref="D27:D29"/>
    <mergeCell ref="B44:B46"/>
    <mergeCell ref="D60:D62"/>
    <mergeCell ref="D44:D46"/>
    <mergeCell ref="B27:B29"/>
    <mergeCell ref="C27:C29"/>
    <mergeCell ref="G75:L75"/>
    <mergeCell ref="G60:J60"/>
    <mergeCell ref="C60:C62"/>
    <mergeCell ref="E60:F60"/>
    <mergeCell ref="B90:B92"/>
    <mergeCell ref="C90:C92"/>
    <mergeCell ref="D90:D92"/>
    <mergeCell ref="E90:F90"/>
    <mergeCell ref="G90:L90"/>
    <mergeCell ref="G12:K12"/>
    <mergeCell ref="G27:K27"/>
    <mergeCell ref="B25:K26"/>
    <mergeCell ref="E27:F27"/>
    <mergeCell ref="B88:L89"/>
    <mergeCell ref="B73:L74"/>
    <mergeCell ref="B75:B77"/>
    <mergeCell ref="C75:C77"/>
    <mergeCell ref="D75:D77"/>
    <mergeCell ref="E75:F75"/>
  </mergeCells>
  <printOptions/>
  <pageMargins left="0.25" right="0.25" top="0.75" bottom="0.75" header="0.3" footer="0.3"/>
  <pageSetup horizontalDpi="600" verticalDpi="600" orientation="portrait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2020-11-25T02:50:22Z</cp:lastPrinted>
  <dcterms:created xsi:type="dcterms:W3CDTF">2018-03-20T11:25:00Z</dcterms:created>
  <dcterms:modified xsi:type="dcterms:W3CDTF">2020-11-25T02:51:18Z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